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90" yWindow="105" windowWidth="8655" windowHeight="5325" tabRatio="907"/>
  </bookViews>
  <sheets>
    <sheet name="Cover" sheetId="13" r:id="rId1"/>
    <sheet name="Statement" sheetId="14" r:id="rId2"/>
    <sheet name="Instructions" sheetId="15" r:id="rId3"/>
    <sheet name="Cost components" sheetId="1" r:id="rId4"/>
    <sheet name="Costs" sheetId="17" r:id="rId5"/>
    <sheet name="Outcomes" sheetId="10" r:id="rId6"/>
    <sheet name="CEA and SA" sheetId="5" r:id="rId7"/>
    <sheet name="Bootsrap-SAS" sheetId="16" r:id="rId8"/>
    <sheet name="Bootstrap" sheetId="11" r:id="rId9"/>
  </sheets>
  <externalReferences>
    <externalReference r:id="rId10"/>
  </externalReferences>
  <definedNames>
    <definedName name="hrspermonth">[1]Note!$B$10</definedName>
    <definedName name="_xlnm.Print_Area" localSheetId="3">'Cost components'!$A$1:$E$20</definedName>
    <definedName name="_xlnm.Print_Area" localSheetId="4">Costs!$A$1:$C$21</definedName>
    <definedName name="_xlnm.Print_Area" localSheetId="0">Cover!$A$1:$Q$32</definedName>
    <definedName name="_xlnm.Print_Area" localSheetId="1">Statement!$A$1:$H$27</definedName>
    <definedName name="whr">#REF!</definedName>
  </definedNames>
  <calcPr calcId="125725"/>
</workbook>
</file>

<file path=xl/calcChain.xml><?xml version="1.0" encoding="utf-8"?>
<calcChain xmlns="http://schemas.openxmlformats.org/spreadsheetml/2006/main">
  <c r="C8" i="17"/>
  <c r="B8"/>
  <c r="J25" i="5" l="1"/>
  <c r="J24"/>
  <c r="J21"/>
  <c r="J20"/>
  <c r="J18"/>
  <c r="J17"/>
  <c r="J14"/>
  <c r="J13"/>
  <c r="J10"/>
  <c r="J9"/>
  <c r="J7"/>
  <c r="J6"/>
  <c r="E7" l="1"/>
  <c r="B5" l="1"/>
  <c r="I6"/>
  <c r="I24" l="1"/>
  <c r="I17"/>
  <c r="I20"/>
  <c r="I13"/>
  <c r="I9"/>
  <c r="B6"/>
  <c r="D7" s="1"/>
  <c r="F7" s="1"/>
  <c r="I7"/>
  <c r="I21" l="1"/>
  <c r="I10"/>
  <c r="I14"/>
  <c r="I25"/>
  <c r="I18"/>
  <c r="E6"/>
  <c r="D6"/>
  <c r="F6" s="1"/>
  <c r="L25" l="1"/>
  <c r="L7" l="1"/>
  <c r="L10" l="1"/>
  <c r="K10" l="1"/>
  <c r="M10" s="1"/>
  <c r="K25" l="1"/>
  <c r="M25" s="1"/>
  <c r="K7"/>
  <c r="M7" s="1"/>
  <c r="L21"/>
  <c r="K21"/>
  <c r="L18"/>
  <c r="K18"/>
  <c r="L14"/>
  <c r="K14"/>
  <c r="M14" l="1"/>
  <c r="M18"/>
  <c r="M21"/>
</calcChain>
</file>

<file path=xl/sharedStrings.xml><?xml version="1.0" encoding="utf-8"?>
<sst xmlns="http://schemas.openxmlformats.org/spreadsheetml/2006/main" count="190" uniqueCount="167">
  <si>
    <t>Cost Source</t>
  </si>
  <si>
    <t>Estimated from each sample 40 individuals</t>
  </si>
  <si>
    <t>time spending on case: weekly team meeting</t>
  </si>
  <si>
    <t>LAEAFC</t>
  </si>
  <si>
    <t>yes</t>
  </si>
  <si>
    <t>no</t>
  </si>
  <si>
    <t xml:space="preserve">   Facility cost</t>
  </si>
  <si>
    <t>Cases have criminal charges filed</t>
  </si>
  <si>
    <t>Treatment</t>
  </si>
  <si>
    <t>APS control</t>
  </si>
  <si>
    <t>Incremental cost</t>
  </si>
  <si>
    <t>APS control (N=39)</t>
  </si>
  <si>
    <t>LAEAFC (N=41)</t>
  </si>
  <si>
    <t>Mean Cost ($)</t>
  </si>
  <si>
    <t>Mean outcome measure</t>
  </si>
  <si>
    <t>Incremental Outcome</t>
  </si>
  <si>
    <t>ICOR</t>
  </si>
  <si>
    <t>Cases result in any conservatorship</t>
  </si>
  <si>
    <t>Mean</t>
  </si>
  <si>
    <t>SD</t>
  </si>
  <si>
    <t>N</t>
  </si>
  <si>
    <t>Cases submitted for district attorney review</t>
  </si>
  <si>
    <t>Difference in case recurrence between prior and post 365 days base line</t>
  </si>
  <si>
    <t>Lower 95% CI</t>
  </si>
  <si>
    <t>Upper 95% CI</t>
  </si>
  <si>
    <t>Outcome variable</t>
  </si>
  <si>
    <t>Bootstrap Mean of ICOR</t>
  </si>
  <si>
    <t>I</t>
  </si>
  <si>
    <t>II</t>
  </si>
  <si>
    <t>III</t>
  </si>
  <si>
    <t>0</t>
  </si>
  <si>
    <t>ICOR in Cost-effectiveness Plane*</t>
  </si>
  <si>
    <t>Origin Sample ICOR</t>
  </si>
  <si>
    <t>Abbreviations: N=Number of bootstrap samples which the difference of outcomes between usual care of adult protective service (APS) and forensic center (FC) was not equal to 0;  ICOR=incremental cost to outcome ratio; SD=standard deviation; CI=confidence interval.</t>
  </si>
  <si>
    <t>Difference in number of recurrent cases between 365 days prior case open and post 365 days case closed</t>
  </si>
  <si>
    <t>A TOOLKIT</t>
  </si>
  <si>
    <t>COST EFFECTIVENESS ANALYSIS OF ELDER ABUSE FORENSIC CENTER</t>
  </si>
  <si>
    <t>Michael B. Nichol</t>
  </si>
  <si>
    <t>Joanne Wu</t>
  </si>
  <si>
    <t>Zachary D. Gassoumis</t>
  </si>
  <si>
    <t>This toolkit was funded by a grant</t>
  </si>
  <si>
    <t>from the National Institute of Justice</t>
  </si>
  <si>
    <t>May 2015</t>
  </si>
  <si>
    <t>Preparation of this tool was supported by grant number 2011-IJ-CX-0015, awarded by</t>
  </si>
  <si>
    <t>the national Institute of Justice, Office of Justice Programs, U.S. Department of Justice.</t>
  </si>
  <si>
    <t xml:space="preserve">Points of view in this document are those of the authors and do not necessarily </t>
  </si>
  <si>
    <t xml:space="preserve">represent the official position or policies of the U.S. Department of Justice. </t>
  </si>
  <si>
    <t>Jeanine Yonashiro Cho</t>
  </si>
  <si>
    <t>Rental cost for facility</t>
  </si>
  <si>
    <t>Cost Components to Process an Elder Abuse Case for Elder Abuse Forensic Center and Control Group</t>
  </si>
  <si>
    <t>Data Source</t>
  </si>
  <si>
    <t>INSTRUCTIONS FOR THIS PAGE:</t>
  </si>
  <si>
    <t>Cost Apply to EAFC Case</t>
  </si>
  <si>
    <t>Cost Apply to Control Group</t>
  </si>
  <si>
    <t>2) Input the cost components in Column A (Cost Source), insert rows as needed</t>
  </si>
  <si>
    <t>Method Used to Estimate the Cost</t>
  </si>
  <si>
    <t xml:space="preserve">Outcome Variable </t>
  </si>
  <si>
    <t xml:space="preserve">Control </t>
  </si>
  <si>
    <t xml:space="preserve">EAFC </t>
  </si>
  <si>
    <t xml:space="preserve">1) The purpose of this page is to summarize outcome variables. </t>
  </si>
  <si>
    <t xml:space="preserve">4) Column D (method used to estimate the cost) documents the methods that were used to estimate the cost </t>
  </si>
  <si>
    <t>5) Column E (data source) documents the data sources that were used to estimate the cost.</t>
  </si>
  <si>
    <t>Cost-Effectiveness Analysis Calculation and Summary Table</t>
  </si>
  <si>
    <t>Control</t>
  </si>
  <si>
    <t xml:space="preserve">3) In the case of the grant project as an example, since the health utility data is not available, case outcome variables </t>
  </si>
  <si>
    <t>ICER</t>
  </si>
  <si>
    <t>Incremental Effectiveness</t>
  </si>
  <si>
    <t>Effectiveness (QALYs)</t>
  </si>
  <si>
    <t>Incremental Cost</t>
  </si>
  <si>
    <t>Abbreviations: QALYs, quality adjusted life years; ICER, incremental cost-effectiveness ratio ($/QALY).</t>
  </si>
  <si>
    <t>Intervention1</t>
  </si>
  <si>
    <t>Intervention2</t>
  </si>
  <si>
    <t>---</t>
  </si>
  <si>
    <t>Cost ($)</t>
  </si>
  <si>
    <t>3) Enter "yes" or "no" in Column B (cost apply to EAFC), or C (cost apply to control group) to indicate</t>
  </si>
  <si>
    <t>5) Column B (Control) is for control group outcome rate, and Column C (EAFC) is for intervention group outcome rate.</t>
  </si>
  <si>
    <t xml:space="preserve">Cost component </t>
  </si>
  <si>
    <t>APS case investigation</t>
  </si>
  <si>
    <t>Total</t>
  </si>
  <si>
    <t>3) Input mean cost in Column B, and Effectiveness in Column C for control and interventions.</t>
  </si>
  <si>
    <t>Abbreviations: ICOR=Incremental cost-effectiveness ratio ($/QALY); APS=adult protective service</t>
  </si>
  <si>
    <t>Grant Example of Summary Bootrap Mean of Incremental Cost Outcome Ratio from 10,000 Random Samples</t>
  </si>
  <si>
    <t>Cases submitted to district attorney</t>
  </si>
  <si>
    <t>LAEAFC= Los Angeles elder abuse forensic center.</t>
  </si>
  <si>
    <t>1) The purpose of this page is to identify cost components to process the elder abuse cases for either EAFC or control group</t>
  </si>
  <si>
    <t xml:space="preserve">   Team member costs: meeting</t>
  </si>
  <si>
    <t>EAFC</t>
  </si>
  <si>
    <t>EAFC cost</t>
  </si>
  <si>
    <t xml:space="preserve">Cost Input </t>
  </si>
  <si>
    <t>Abbreviations: EAFC=elder abuse forensic center; APS=adult protective service.</t>
  </si>
  <si>
    <t>Team members cost per case investigation</t>
  </si>
  <si>
    <t>Facility cost per case*</t>
  </si>
  <si>
    <t>CONSERVATORSHIP OUTCOME</t>
  </si>
  <si>
    <t>PROSECUTION OUTCOMES</t>
  </si>
  <si>
    <t>RECURRENT CASE MANAGEMENT OUTCOME</t>
  </si>
  <si>
    <t>Conservatorship: Cases result in any conservatorship</t>
  </si>
  <si>
    <t>Prosecution: Cases submitted to district attorney</t>
  </si>
  <si>
    <t>Prosecution: Cases have criminal charges filed</t>
  </si>
  <si>
    <t>Recurrent: Difference in number of recurrent cases between 365 days prior case open and post 365 days case closed</t>
  </si>
  <si>
    <t>Examples of Cost-Effectiveness Analysis Calculation For the Grant Project (Base Case)</t>
  </si>
  <si>
    <t>4) The examples from the grant project for cost-effectiveness of different outcomes were  displayed in Column H to</t>
  </si>
  <si>
    <t xml:space="preserve"> NIJ grant number: 2011-IJ-CX-0015</t>
  </si>
  <si>
    <t xml:space="preserve">2) Column A (Treatment) is the study comparison groups. Interventions are ranked in order from the least effective </t>
  </si>
  <si>
    <t>INSTRUCTIONS</t>
  </si>
  <si>
    <t>the investigation.  Using the tool you can</t>
  </si>
  <si>
    <t xml:space="preserve">     1) identify the cost components associated with an elder abuse case investigation;</t>
  </si>
  <si>
    <t xml:space="preserve">     2) identify outcome measure; </t>
  </si>
  <si>
    <t xml:space="preserve">     4) generate simulation samples to construct mean and 95% confidence interval for </t>
  </si>
  <si>
    <t>incremental cost-effectiveness ratio.</t>
  </si>
  <si>
    <r>
      <rPr>
        <b/>
        <sz val="12"/>
        <color theme="1"/>
        <rFont val="Times New Roman"/>
        <family val="1"/>
      </rPr>
      <t>Who are the target audiences?</t>
    </r>
    <r>
      <rPr>
        <sz val="12"/>
        <color theme="1"/>
        <rFont val="Times New Roman"/>
        <family val="1"/>
      </rPr>
      <t xml:space="preserve"> Researchers can use this tool to evaluate cost-effectiveness </t>
    </r>
  </si>
  <si>
    <t>practices that have the potential to improve cost effectiveness of an elder abuse forensic center.</t>
  </si>
  <si>
    <t>investigation of a case of elder abuse for both intervention and control groups.</t>
  </si>
  <si>
    <t>NIJ-1 propensity match data set, and a survey to estimate APS time spent on case investigation.</t>
  </si>
  <si>
    <t>forensic center for elder abuse case as compared to adult protective service for processing</t>
  </si>
  <si>
    <t>Enter your data here</t>
  </si>
  <si>
    <t xml:space="preserve">These calculate automatically. </t>
  </si>
  <si>
    <t xml:space="preserve">two publicity available data, </t>
  </si>
  <si>
    <t>1) California Government Salary Data 2012 (For Los Angeles)</t>
  </si>
  <si>
    <t>2) Los Angeles City Employee Earnings 2012</t>
  </si>
  <si>
    <t xml:space="preserve">2) Cost for each component may be analyzed from statistical software such as SAS. </t>
  </si>
  <si>
    <t xml:space="preserve">3) Users enter data in orange color highlighted area </t>
  </si>
  <si>
    <t>5) Column B (Control) is for control group costs, and Column C (EAFC) is for intervention group cost.</t>
  </si>
  <si>
    <t>6) Total costs for both control and intervention groups will be calculated automatically.</t>
  </si>
  <si>
    <t xml:space="preserve">In the case of the grant project as an example, since the health utility data is not available, </t>
  </si>
  <si>
    <r>
      <rPr>
        <b/>
        <sz val="11"/>
        <color theme="1"/>
        <rFont val="Times New Roman"/>
        <family val="1"/>
      </rPr>
      <t>Step 5,</t>
    </r>
    <r>
      <rPr>
        <sz val="11"/>
        <color theme="1"/>
        <rFont val="Times New Roman"/>
        <family val="1"/>
      </rPr>
      <t xml:space="preserve"> if users have a small data set and would like to do simulation analysis, Tab "Bootstrap-SAS"</t>
    </r>
  </si>
  <si>
    <t xml:space="preserve">     3) perform calculation incremental cost-effectiveness ratio</t>
  </si>
  <si>
    <t>case outcome variables presented as successful rates were used.</t>
  </si>
  <si>
    <t xml:space="preserve"> whether the cost component apply to EAFC case or control group case</t>
  </si>
  <si>
    <t>Elder Abuse Forensic Center organization costs</t>
  </si>
  <si>
    <t>Attendance record,  Archstone report 2011-Q1</t>
  </si>
  <si>
    <t>APS case processing cost</t>
  </si>
  <si>
    <t>4) Column A (Cost component) documents all cost variables for the project. User can add additional rows as needed.</t>
  </si>
  <si>
    <t>presented as successful rates were used.</t>
  </si>
  <si>
    <t>4) Column A (Outcome Variable) documents all outcome variables for the project. User can add additional rows as needed.</t>
  </si>
  <si>
    <t>Conservatorship: Cases referred to the office of public guardian</t>
  </si>
  <si>
    <t>Prosecution: Cases have successful prosecution</t>
  </si>
  <si>
    <t>Abbreviation: EAFC=elder abuse forensic center</t>
  </si>
  <si>
    <t xml:space="preserve">2) The common outcome used in the cost-effectiveness analysis is quality adjusted life year presented as health utility </t>
  </si>
  <si>
    <t>at the top of the table to the most effective at the bottom of the table.</t>
  </si>
  <si>
    <t>Column M. Since the project lacked of health utility measure, outcome such as the rate of elder abuse cases referred to</t>
  </si>
  <si>
    <t>Cases have successful prosecution</t>
  </si>
  <si>
    <t>Cases referred to the office of public guardian</t>
  </si>
  <si>
    <t>Cases referred for public conservatorship</t>
  </si>
  <si>
    <t>* Data was presented as percentage of the bootstrap sample felled to the cost-effectiveness plane, 0 indicates the difference of outcome between FC and APS cases was 0; 1 is the quadrant for the samples have higher cost and higher outcome rate for FC cases than APS cases; 2 is the quadrant for the samples have higher cost, lower outcome rate for FC cases than APS cases; 3 is the quadrant for the samples have lower cost and lower outcome rate for FC cases than APS cases; and 4 is the quadrant for the samples have higher cost and lower outcome rate for FC cases than APS cases.</t>
  </si>
  <si>
    <r>
      <rPr>
        <b/>
        <sz val="12"/>
        <color theme="1"/>
        <rFont val="Times New Roman"/>
        <family val="1"/>
      </rPr>
      <t>What is this tool?</t>
    </r>
    <r>
      <rPr>
        <sz val="12"/>
        <color theme="1"/>
        <rFont val="Times New Roman"/>
        <family val="1"/>
      </rPr>
      <t xml:space="preserve"> This tool can be used to assess cost-effectiveness of an elder abuse </t>
    </r>
  </si>
  <si>
    <t xml:space="preserve">of an elder abuse forensic center and to identify where feasible testing approaches/promising </t>
  </si>
  <si>
    <r>
      <t>How to use the tool?</t>
    </r>
    <r>
      <rPr>
        <sz val="12"/>
        <color theme="1"/>
        <rFont val="Times New Roman"/>
        <family val="1"/>
      </rPr>
      <t xml:space="preserve"> A cost-effectiveness analysis involves the collection of both costs and</t>
    </r>
  </si>
  <si>
    <r>
      <t>effectiveness/outcomes data.</t>
    </r>
    <r>
      <rPr>
        <b/>
        <sz val="12"/>
        <color theme="1"/>
        <rFont val="Times New Roman"/>
        <family val="1"/>
      </rPr>
      <t xml:space="preserve"> Step 1</t>
    </r>
    <r>
      <rPr>
        <sz val="12"/>
        <color theme="1"/>
        <rFont val="Times New Roman"/>
        <family val="1"/>
      </rPr>
      <t xml:space="preserve"> is to identify the cost components associated with </t>
    </r>
  </si>
  <si>
    <t>social worker (Tool2-TimeSpentSurvey.pdf).  Core forensic center team meeting is one of</t>
  </si>
  <si>
    <t>to collect data regarding the time spent on case investigation by an adult protective service</t>
  </si>
  <si>
    <t xml:space="preserve">Tab "Cost components" helps researches organized the identified cost components and </t>
  </si>
  <si>
    <t>the resources to collect the data. As an example from the grant project, a survey was developed</t>
  </si>
  <si>
    <t>the cost components. Meeting attendance records documented attended team members</t>
  </si>
  <si>
    <t xml:space="preserve">for each meeting.  Team members' hour rate salary data were obtained from </t>
  </si>
  <si>
    <t xml:space="preserve">data is entered to the Tab "Costs". </t>
  </si>
  <si>
    <r>
      <rPr>
        <b/>
        <sz val="12"/>
        <color theme="1"/>
        <rFont val="Times New Roman"/>
        <family val="1"/>
      </rPr>
      <t>Step 2,</t>
    </r>
    <r>
      <rPr>
        <sz val="12"/>
        <color theme="1"/>
        <rFont val="Times New Roman"/>
        <family val="1"/>
      </rPr>
      <t xml:space="preserve"> analyze each cost component for both control and intervention groups. Summarized</t>
    </r>
  </si>
  <si>
    <r>
      <rPr>
        <b/>
        <sz val="12"/>
        <color theme="1"/>
        <rFont val="Times New Roman"/>
        <family val="1"/>
      </rPr>
      <t>Step 3,</t>
    </r>
    <r>
      <rPr>
        <sz val="12"/>
        <color theme="1"/>
        <rFont val="Times New Roman"/>
        <family val="1"/>
      </rPr>
      <t xml:space="preserve"> enter the analyzed outcome variables and summarized data to the Tab "Outcomes".</t>
    </r>
  </si>
  <si>
    <r>
      <rPr>
        <b/>
        <sz val="11"/>
        <color theme="1"/>
        <rFont val="Times New Roman"/>
        <family val="1"/>
      </rPr>
      <t>Step 4</t>
    </r>
    <r>
      <rPr>
        <sz val="11"/>
        <color theme="1"/>
        <rFont val="Times New Roman"/>
        <family val="1"/>
      </rPr>
      <t>, calculate the incremental cost-effectiveness ratio in the Tab "CEA and SA"</t>
    </r>
  </si>
  <si>
    <t xml:space="preserve">provides a SAS macro program to generate bootstrap samples, as well as calculated mean and </t>
  </si>
  <si>
    <t>*Facility cost was estimated from the amount of the original grants budget of $39,266.67 for in-kind building and maintenance. The amount was converted to per case cost by dividing 128 of mean yearly cases discussed in the LAEAFC. 3% increase or decrease were used for range.</t>
  </si>
  <si>
    <t>1) The purpose of this page is to summarize costs input and calculate total costs for both intervention and control groups.</t>
  </si>
  <si>
    <t>range from 0 to 1; 0 represents death and 1 presents best health condition.</t>
  </si>
  <si>
    <t>1) This is the calculation sheet to calculate three components (incremental cost, incremental effectiveness, and ICER)</t>
  </si>
  <si>
    <t>the office of public guardian was used. Incremental cost-outcome ratios were calculated for different outcome variables.</t>
  </si>
  <si>
    <t>95% confidence interval of incremental cost-effectiveness ratio. A SAS program file</t>
  </si>
  <si>
    <t>(Tool3-Bootcea_macro.sas) is also available.</t>
  </si>
  <si>
    <t>Kathleen H. Wilber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</si>
</sst>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0101"/>
        <bgColor indexed="64"/>
      </patternFill>
    </fill>
    <fill>
      <patternFill patternType="solid">
        <fgColor rgb="FFECC124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49998474074526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4" fillId="0" borderId="3" xfId="0" quotePrefix="1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0" fontId="0" fillId="4" borderId="0" xfId="0" applyFill="1"/>
    <xf numFmtId="0" fontId="7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/>
    <xf numFmtId="0" fontId="6" fillId="5" borderId="0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0" fillId="6" borderId="0" xfId="0" applyFill="1"/>
    <xf numFmtId="0" fontId="7" fillId="6" borderId="0" xfId="0" applyFont="1" applyFill="1"/>
    <xf numFmtId="0" fontId="11" fillId="6" borderId="0" xfId="0" applyFont="1" applyFill="1"/>
    <xf numFmtId="0" fontId="9" fillId="6" borderId="0" xfId="0" applyFont="1" applyFill="1" applyAlignment="1">
      <alignment horizontal="left"/>
    </xf>
    <xf numFmtId="0" fontId="13" fillId="5" borderId="0" xfId="0" applyFont="1" applyFill="1" applyBorder="1"/>
    <xf numFmtId="0" fontId="8" fillId="5" borderId="0" xfId="0" applyFont="1" applyFill="1" applyBorder="1" applyAlignment="1">
      <alignment horizontal="right"/>
    </xf>
    <xf numFmtId="0" fontId="15" fillId="5" borderId="0" xfId="0" applyFont="1" applyFill="1" applyBorder="1"/>
    <xf numFmtId="0" fontId="16" fillId="5" borderId="0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17" fillId="4" borderId="0" xfId="0" applyFont="1" applyFill="1" applyAlignment="1">
      <alignment vertical="top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/>
    </xf>
    <xf numFmtId="0" fontId="17" fillId="4" borderId="0" xfId="0" applyFont="1" applyFill="1" applyAlignment="1">
      <alignment vertical="top" wrapText="1"/>
    </xf>
    <xf numFmtId="0" fontId="1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17" fillId="4" borderId="15" xfId="0" applyFont="1" applyFill="1" applyBorder="1" applyAlignment="1">
      <alignment vertical="top" wrapText="1"/>
    </xf>
    <xf numFmtId="0" fontId="18" fillId="4" borderId="0" xfId="0" applyFont="1" applyFill="1" applyAlignment="1">
      <alignment vertical="top"/>
    </xf>
    <xf numFmtId="0" fontId="17" fillId="4" borderId="16" xfId="0" applyFont="1" applyFill="1" applyBorder="1" applyAlignment="1">
      <alignment vertical="top" wrapText="1"/>
    </xf>
    <xf numFmtId="0" fontId="19" fillId="4" borderId="0" xfId="1" applyFont="1" applyFill="1" applyBorder="1" applyAlignment="1">
      <alignment vertical="top" wrapText="1"/>
    </xf>
    <xf numFmtId="0" fontId="17" fillId="2" borderId="17" xfId="0" applyFont="1" applyFill="1" applyBorder="1" applyAlignment="1">
      <alignment vertical="top" wrapText="1"/>
    </xf>
    <xf numFmtId="0" fontId="17" fillId="2" borderId="18" xfId="0" applyFont="1" applyFill="1" applyBorder="1" applyAlignment="1">
      <alignment vertical="top" wrapText="1"/>
    </xf>
    <xf numFmtId="0" fontId="17" fillId="2" borderId="19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19" fillId="2" borderId="21" xfId="1" applyFont="1" applyFill="1" applyBorder="1" applyAlignment="1">
      <alignment vertical="top" wrapText="1"/>
    </xf>
    <xf numFmtId="0" fontId="19" fillId="2" borderId="22" xfId="1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19" fillId="7" borderId="2" xfId="1" applyFont="1" applyFill="1" applyBorder="1" applyAlignment="1">
      <alignment vertical="top" wrapText="1"/>
    </xf>
    <xf numFmtId="0" fontId="7" fillId="7" borderId="24" xfId="0" applyFont="1" applyFill="1" applyBorder="1" applyAlignment="1">
      <alignment vertical="top"/>
    </xf>
    <xf numFmtId="0" fontId="7" fillId="7" borderId="25" xfId="0" applyFont="1" applyFill="1" applyBorder="1" applyAlignment="1">
      <alignment vertical="top"/>
    </xf>
    <xf numFmtId="0" fontId="7" fillId="7" borderId="0" xfId="0" applyFont="1" applyFill="1" applyBorder="1" applyAlignment="1">
      <alignment vertical="top" wrapText="1"/>
    </xf>
    <xf numFmtId="0" fontId="19" fillId="7" borderId="0" xfId="1" applyFont="1" applyFill="1" applyBorder="1" applyAlignment="1">
      <alignment vertical="top" wrapText="1"/>
    </xf>
    <xf numFmtId="0" fontId="7" fillId="7" borderId="26" xfId="0" applyFont="1" applyFill="1" applyBorder="1" applyAlignment="1">
      <alignment vertical="top"/>
    </xf>
    <xf numFmtId="0" fontId="20" fillId="7" borderId="0" xfId="1" applyFont="1" applyFill="1" applyBorder="1" applyAlignment="1">
      <alignment vertical="top" wrapText="1"/>
    </xf>
    <xf numFmtId="0" fontId="7" fillId="7" borderId="27" xfId="0" applyFont="1" applyFill="1" applyBorder="1" applyAlignment="1">
      <alignment vertical="top"/>
    </xf>
    <xf numFmtId="0" fontId="7" fillId="7" borderId="5" xfId="0" applyFont="1" applyFill="1" applyBorder="1" applyAlignment="1">
      <alignment vertical="top" wrapText="1"/>
    </xf>
    <xf numFmtId="0" fontId="19" fillId="7" borderId="5" xfId="1" applyFont="1" applyFill="1" applyBorder="1" applyAlignment="1">
      <alignment vertical="top" wrapText="1"/>
    </xf>
    <xf numFmtId="0" fontId="7" fillId="7" borderId="28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10" fontId="0" fillId="2" borderId="6" xfId="0" applyNumberFormat="1" applyFill="1" applyBorder="1" applyAlignment="1">
      <alignment horizontal="center" vertical="top" wrapText="1"/>
    </xf>
    <xf numFmtId="0" fontId="0" fillId="2" borderId="29" xfId="0" applyFill="1" applyBorder="1" applyAlignment="1">
      <alignment vertical="top" wrapText="1"/>
    </xf>
    <xf numFmtId="10" fontId="0" fillId="2" borderId="29" xfId="0" applyNumberFormat="1" applyFill="1" applyBorder="1" applyAlignment="1">
      <alignment horizontal="center" vertical="top" wrapText="1"/>
    </xf>
    <xf numFmtId="10" fontId="0" fillId="2" borderId="0" xfId="0" applyNumberFormat="1" applyFill="1" applyBorder="1" applyAlignment="1">
      <alignment horizontal="center" vertical="top"/>
    </xf>
    <xf numFmtId="0" fontId="0" fillId="2" borderId="30" xfId="0" applyFill="1" applyBorder="1" applyAlignment="1">
      <alignment vertical="top" wrapText="1"/>
    </xf>
    <xf numFmtId="10" fontId="0" fillId="2" borderId="30" xfId="0" applyNumberForma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1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17" fillId="0" borderId="1" xfId="0" applyFont="1" applyBorder="1" applyAlignment="1">
      <alignment vertical="top"/>
    </xf>
    <xf numFmtId="164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7" fillId="2" borderId="0" xfId="0" applyFont="1" applyFill="1" applyAlignment="1">
      <alignment vertical="top"/>
    </xf>
    <xf numFmtId="164" fontId="7" fillId="2" borderId="0" xfId="0" applyNumberFormat="1" applyFont="1" applyFill="1" applyAlignment="1">
      <alignment vertical="top"/>
    </xf>
    <xf numFmtId="0" fontId="7" fillId="0" borderId="5" xfId="0" applyFon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7" fillId="0" borderId="0" xfId="0" applyFont="1" applyAlignment="1">
      <alignment vertical="top" wrapText="1"/>
    </xf>
    <xf numFmtId="0" fontId="7" fillId="2" borderId="5" xfId="0" applyFont="1" applyFill="1" applyBorder="1" applyAlignment="1">
      <alignment vertical="top"/>
    </xf>
    <xf numFmtId="164" fontId="7" fillId="2" borderId="5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164" fontId="7" fillId="3" borderId="0" xfId="0" applyNumberFormat="1" applyFont="1" applyFill="1" applyAlignment="1">
      <alignment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7" borderId="0" xfId="0" applyFont="1" applyFill="1" applyAlignment="1">
      <alignment vertical="top"/>
    </xf>
    <xf numFmtId="0" fontId="7" fillId="2" borderId="31" xfId="0" applyFont="1" applyFill="1" applyBorder="1" applyAlignment="1">
      <alignment vertical="top"/>
    </xf>
    <xf numFmtId="164" fontId="7" fillId="2" borderId="7" xfId="0" applyNumberFormat="1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32" xfId="0" applyFont="1" applyFill="1" applyBorder="1" applyAlignment="1">
      <alignment vertical="top"/>
    </xf>
    <xf numFmtId="164" fontId="7" fillId="2" borderId="9" xfId="0" applyNumberFormat="1" applyFont="1" applyFill="1" applyBorder="1" applyAlignment="1">
      <alignment vertical="top"/>
    </xf>
    <xf numFmtId="0" fontId="7" fillId="2" borderId="33" xfId="0" applyFont="1" applyFill="1" applyBorder="1" applyAlignment="1">
      <alignment vertical="top"/>
    </xf>
    <xf numFmtId="164" fontId="7" fillId="2" borderId="34" xfId="0" applyNumberFormat="1" applyFont="1" applyFill="1" applyBorder="1" applyAlignment="1">
      <alignment vertical="top"/>
    </xf>
    <xf numFmtId="0" fontId="7" fillId="2" borderId="35" xfId="0" applyFont="1" applyFill="1" applyBorder="1" applyAlignment="1">
      <alignment vertical="top"/>
    </xf>
    <xf numFmtId="164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7" borderId="2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 wrapText="1"/>
    </xf>
    <xf numFmtId="0" fontId="0" fillId="4" borderId="5" xfId="0" applyFill="1" applyBorder="1" applyAlignment="1">
      <alignment horizontal="center" vertical="top"/>
    </xf>
    <xf numFmtId="0" fontId="0" fillId="4" borderId="0" xfId="0" applyFill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2" fontId="7" fillId="2" borderId="8" xfId="0" applyNumberFormat="1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164" fontId="0" fillId="4" borderId="0" xfId="0" applyNumberFormat="1" applyFill="1" applyAlignment="1">
      <alignment vertical="top"/>
    </xf>
    <xf numFmtId="0" fontId="0" fillId="4" borderId="5" xfId="0" applyFill="1" applyBorder="1" applyAlignment="1">
      <alignment vertical="top"/>
    </xf>
    <xf numFmtId="164" fontId="0" fillId="4" borderId="5" xfId="0" applyNumberForma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164" fontId="1" fillId="4" borderId="0" xfId="0" applyNumberFormat="1" applyFont="1" applyFill="1" applyAlignment="1">
      <alignment vertical="top"/>
    </xf>
    <xf numFmtId="164" fontId="1" fillId="4" borderId="5" xfId="0" applyNumberFormat="1" applyFont="1" applyFill="1" applyBorder="1" applyAlignment="1">
      <alignment horizontal="right" vertical="top" wrapText="1"/>
    </xf>
    <xf numFmtId="0" fontId="17" fillId="3" borderId="0" xfId="0" applyFont="1" applyFill="1" applyAlignment="1">
      <alignment vertical="top"/>
    </xf>
    <xf numFmtId="0" fontId="17" fillId="3" borderId="0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0" fontId="0" fillId="2" borderId="36" xfId="0" applyNumberFormat="1" applyFill="1" applyBorder="1" applyAlignment="1">
      <alignment horizontal="center" vertical="top"/>
    </xf>
    <xf numFmtId="0" fontId="0" fillId="2" borderId="8" xfId="0" applyFill="1" applyBorder="1" applyAlignment="1">
      <alignment vertical="top" wrapText="1"/>
    </xf>
    <xf numFmtId="10" fontId="0" fillId="2" borderId="8" xfId="0" applyNumberFormat="1" applyFill="1" applyBorder="1" applyAlignment="1">
      <alignment horizontal="center" vertical="top" wrapText="1"/>
    </xf>
    <xf numFmtId="2" fontId="7" fillId="2" borderId="0" xfId="0" applyNumberFormat="1" applyFont="1" applyFill="1" applyAlignment="1">
      <alignment vertical="top"/>
    </xf>
    <xf numFmtId="2" fontId="7" fillId="2" borderId="5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7" fillId="7" borderId="0" xfId="0" quotePrefix="1" applyFont="1" applyFill="1" applyAlignment="1">
      <alignment horizontal="right" vertical="top"/>
    </xf>
    <xf numFmtId="164" fontId="7" fillId="7" borderId="0" xfId="0" applyNumberFormat="1" applyFont="1" applyFill="1" applyAlignment="1">
      <alignment vertical="top"/>
    </xf>
    <xf numFmtId="164" fontId="7" fillId="7" borderId="5" xfId="0" applyNumberFormat="1" applyFont="1" applyFill="1" applyBorder="1" applyAlignment="1">
      <alignment vertical="top"/>
    </xf>
    <xf numFmtId="0" fontId="7" fillId="7" borderId="5" xfId="0" applyFont="1" applyFill="1" applyBorder="1" applyAlignment="1">
      <alignment vertical="top"/>
    </xf>
    <xf numFmtId="164" fontId="0" fillId="2" borderId="0" xfId="0" applyNumberFormat="1" applyFill="1"/>
    <xf numFmtId="164" fontId="0" fillId="2" borderId="5" xfId="0" applyNumberFormat="1" applyFill="1" applyBorder="1"/>
    <xf numFmtId="0" fontId="0" fillId="7" borderId="0" xfId="0" applyFill="1"/>
    <xf numFmtId="0" fontId="17" fillId="0" borderId="1" xfId="0" applyFont="1" applyFill="1" applyBorder="1" applyAlignment="1">
      <alignment horizontal="center" vertical="top" wrapText="1"/>
    </xf>
    <xf numFmtId="0" fontId="26" fillId="4" borderId="0" xfId="0" applyFont="1" applyFill="1"/>
    <xf numFmtId="0" fontId="27" fillId="4" borderId="0" xfId="0" applyFont="1" applyFill="1"/>
    <xf numFmtId="0" fontId="22" fillId="4" borderId="0" xfId="0" applyFont="1" applyFill="1"/>
    <xf numFmtId="0" fontId="23" fillId="4" borderId="0" xfId="0" applyFont="1" applyFill="1"/>
    <xf numFmtId="0" fontId="24" fillId="4" borderId="0" xfId="0" applyFont="1" applyFill="1"/>
    <xf numFmtId="0" fontId="12" fillId="5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5" fillId="4" borderId="0" xfId="2" applyFill="1" applyAlignment="1"/>
    <xf numFmtId="0" fontId="0" fillId="4" borderId="0" xfId="0" applyFill="1" applyAlignment="1"/>
    <xf numFmtId="0" fontId="17" fillId="7" borderId="25" xfId="0" applyFont="1" applyFill="1" applyBorder="1" applyAlignment="1">
      <alignment vertical="top" wrapText="1"/>
    </xf>
    <xf numFmtId="0" fontId="0" fillId="7" borderId="0" xfId="0" applyFill="1" applyAlignment="1">
      <alignment vertical="top"/>
    </xf>
    <xf numFmtId="0" fontId="7" fillId="7" borderId="25" xfId="0" applyFont="1" applyFill="1" applyBorder="1" applyAlignment="1">
      <alignment vertical="top" wrapText="1"/>
    </xf>
    <xf numFmtId="0" fontId="0" fillId="7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7" fillId="2" borderId="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" fillId="0" borderId="4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C124"/>
      <color rgb="FFAD0101"/>
      <color rgb="FFBB1F2A"/>
      <color rgb="FFCC3300"/>
      <color rgb="FF77E7FD"/>
      <color rgb="FF04C5EC"/>
      <color rgb="FF32ADBE"/>
      <color rgb="FF3DCB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10</xdr:col>
      <xdr:colOff>533400</xdr:colOff>
      <xdr:row>108</xdr:row>
      <xdr:rowOff>152401</xdr:rowOff>
    </xdr:to>
    <xdr:sp macro="" textlink="">
      <xdr:nvSpPr>
        <xdr:cNvPr id="2" name="TextBox 1"/>
        <xdr:cNvSpPr txBox="1"/>
      </xdr:nvSpPr>
      <xdr:spPr>
        <a:xfrm>
          <a:off x="28575" y="47625"/>
          <a:ext cx="6600825" cy="20678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smtClean="0">
              <a:solidFill>
                <a:srgbClr val="008000"/>
              </a:solidFill>
              <a:latin typeface="Courier New"/>
            </a:rPr>
            <a:t>*--- BOOTSTRAP AND SIMULATION ---*;</a:t>
          </a:r>
          <a:endParaRPr lang="en-US" sz="1100" smtClean="0">
            <a:solidFill>
              <a:srgbClr val="000000"/>
            </a:solidFill>
            <a:latin typeface="Courier New"/>
          </a:endParaRPr>
        </a:p>
        <a:p>
          <a:endParaRPr lang="en-US" sz="1100" smtClean="0">
            <a:solidFill>
              <a:srgbClr val="000000"/>
            </a:solidFill>
            <a:latin typeface="Courier New"/>
          </a:endParaRP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/* Step 1: prepare data set that keeps the cost and outcome variables</a:t>
          </a: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id variable: CASEID</a:t>
          </a: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cost variable: CASECOST_BASE</a:t>
          </a: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outcome variable: PROS_SUBM</a:t>
          </a: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comparison group: GROUP (1=intervention, 0=control)</a:t>
          </a:r>
        </a:p>
        <a:p>
          <a:r>
            <a:rPr lang="en-US" sz="1100" smtClean="0">
              <a:solidFill>
                <a:srgbClr val="008000"/>
              </a:solidFill>
              <a:latin typeface="Courier New"/>
            </a:rPr>
            <a:t>*/</a:t>
          </a:r>
          <a:endParaRPr lang="en-US" sz="1100" smtClean="0">
            <a:solidFill>
              <a:srgbClr val="000000"/>
            </a:solidFill>
            <a:latin typeface="Courier New"/>
          </a:endParaRPr>
        </a:p>
        <a:p>
          <a:r>
            <a:rPr lang="en-US" sz="1100" b="1" smtClean="0">
              <a:solidFill>
                <a:srgbClr val="000080"/>
              </a:solidFill>
              <a:latin typeface="Courier New"/>
            </a:rPr>
            <a:t>DATA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CEABOOT;</a:t>
          </a:r>
        </a:p>
        <a:p>
          <a:r>
            <a:rPr lang="en-US" sz="1100" b="0" smtClean="0">
              <a:solidFill>
                <a:srgbClr val="0000FF"/>
              </a:solidFill>
              <a:latin typeface="Courier New"/>
            </a:rPr>
            <a:t>SET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CEA (KEEP=CASEID CASECOST_BASE PROS_SUBM GROUP);</a:t>
          </a:r>
        </a:p>
        <a:p>
          <a:r>
            <a:rPr lang="en-US" sz="1100" b="1" smtClean="0">
              <a:solidFill>
                <a:srgbClr val="000080"/>
              </a:solidFill>
              <a:latin typeface="Courier New"/>
            </a:rPr>
            <a:t>RUN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/*Step 2: using the bootcea macro to calculate bootstrap mean of ICER*/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1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bootcea(data, group);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proc sort data=ceaboot;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by group;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run;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proc surveyselect data=&amp;</a:t>
          </a:r>
          <a:r>
            <a:rPr lang="en-US" sz="1100" b="0" smtClean="0">
              <a:solidFill>
                <a:srgbClr val="008080"/>
              </a:solidFill>
              <a:latin typeface="Courier New"/>
            </a:rPr>
            <a:t>data.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out=&amp;data._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      method=urs</a:t>
          </a:r>
        </a:p>
        <a:p>
          <a:r>
            <a:rPr lang="en-US" sz="1100" b="0" baseline="0" smtClean="0">
              <a:solidFill>
                <a:srgbClr val="000000"/>
              </a:solidFill>
              <a:latin typeface="Courier New"/>
            </a:rPr>
            <a:t>         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samprate=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1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      seed=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1953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      outhits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      rep=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10000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   strata &amp;group;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.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   run;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proc sort data=&amp;data._; by replicate;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run;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/* to get mean cost and outcome for each group (APS vs. FC) */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proc means data=&amp;data._ nway noprint;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class replicate;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var CASECOST_BASE PROS_SUBM;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where &amp;</a:t>
          </a:r>
          <a:r>
            <a:rPr lang="en-US" sz="1100" b="0" smtClean="0">
              <a:solidFill>
                <a:srgbClr val="008080"/>
              </a:solidFill>
              <a:latin typeface="Courier New"/>
            </a:rPr>
            <a:t>group.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output out=mean_aps (drop=_type_ _FREQ_) 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	mean=CASECOST_BASE_APS PROS_SUBM_APS;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run;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proc means data=&amp;data._ nway noprint;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class replicate;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var CASECOST_BASE PROS_SUBM 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where &amp;</a:t>
          </a:r>
          <a:r>
            <a:rPr lang="en-US" sz="1100" b="0" smtClean="0">
              <a:solidFill>
                <a:srgbClr val="008080"/>
              </a:solidFill>
              <a:latin typeface="Courier New"/>
            </a:rPr>
            <a:t>group.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smtClean="0">
              <a:solidFill>
                <a:srgbClr val="008080"/>
              </a:solidFill>
              <a:latin typeface="Courier New"/>
            </a:rPr>
            <a:t>1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output out=mean_FC (drop=_type_ _FREQ_) 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	mean=CASECOST_BASE_FC PROS_SUBM_FC;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run;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/* to combine the data sets for comparison groups */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data aps_fc;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merge MEAN_APS MEAN_FC;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by replicate;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*-- COST DIFFERENCE BETWEEN APS AND FC --*;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COSTDIF=CASECOST_BASE_APS-CASECOST_BASE_FC;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*-- OUTCOME DIFFERENCE BETWEEN APS AND FC --*</a:t>
          </a:r>
        </a:p>
        <a:p>
          <a:r>
            <a:rPr lang="en-US" sz="1100" b="0" smtClean="0">
              <a:solidFill>
                <a:srgbClr val="008000"/>
              </a:solidFill>
              <a:latin typeface="Courier New"/>
            </a:rPr>
            <a:t>PROS_SUBMDIF=PROS_SUBM_APS-PROS_SUBM_FC;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 </a:t>
          </a:r>
          <a:r>
            <a:rPr lang="en-US" sz="1100" b="0" smtClean="0">
              <a:solidFill>
                <a:srgbClr val="008000"/>
              </a:solidFill>
              <a:latin typeface="Courier New"/>
            </a:rPr>
            <a:t>**;</a:t>
          </a:r>
          <a:endParaRPr lang="en-US" sz="1100" b="0" smtClean="0">
            <a:solidFill>
              <a:srgbClr val="000000"/>
            </a:solidFill>
            <a:latin typeface="Courier New"/>
          </a:endParaRP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1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 CALDIF(OVAR);</a:t>
          </a: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&amp;OVAR.DIF=&amp;OVAR._APS-&amp;OVAR._FC;</a:t>
          </a:r>
        </a:p>
        <a:p>
          <a:r>
            <a:rPr lang="en-US" sz="1100" b="1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smtClean="0">
            <a:solidFill>
              <a:srgbClr val="000000"/>
            </a:solidFill>
            <a:latin typeface="Courier New"/>
          </a:endParaRPr>
        </a:p>
        <a:p>
          <a:r>
            <a:rPr lang="en-US" sz="1100" b="0" smtClean="0">
              <a:solidFill>
                <a:srgbClr val="000000"/>
              </a:solidFill>
              <a:latin typeface="Courier New"/>
            </a:rPr>
            <a:t>%</a:t>
          </a:r>
          <a:r>
            <a:rPr lang="en-US" sz="1100" b="1" i="1" smtClean="0">
              <a:solidFill>
                <a:srgbClr val="000000"/>
              </a:solidFill>
              <a:latin typeface="Courier New"/>
            </a:rPr>
            <a:t>CALDIF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(PROS_SUBM);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*-- COST TO OUTCOME RATIO --*;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/*IF PROS_SUBMDIF NE 0 THEN 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ICOR_PROS_SUBM=COSTDIF/PROS_SUBMDIF; */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CALRATIO (OVAR);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IF &amp;OVAR.DIF NE 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ICOR_&amp;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=COSTDIF/&amp;OVAR.DIF;</a:t>
          </a: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%</a:t>
          </a:r>
          <a:r>
            <a:rPr lang="en-US" sz="1100" b="1" i="1" smtClean="0">
              <a:solidFill>
                <a:srgbClr val="000000"/>
              </a:solidFill>
              <a:latin typeface="Courier New"/>
            </a:rPr>
            <a:t>CALRATIO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(PROS_SUBM);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/*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To define the plane for cost-effectiveness ratio: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IF COSTDIF&lt;0 AND PROS_SUBMDIF&lt;0 THEN QPROS_SUBM="I";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ELSE IF COSTDIF&lt;0 AND PROS_SUBMDIF&gt;0 THEN QPROS_SUBM="II";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ELSE IF COSTDIF&gt;0 AND PROS_SUBMDIF&gt;0 THEN QPROS_SUBM="III";</a:t>
          </a: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ELSE IF COSTDIF&gt;0 AND PROS_SUBMDIF&lt;0 THEN QPROS_SUBM="IV"; */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POS(OVAR);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IF &amp;OVAR.DIF=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IF COSTDIF&lt;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AND &amp;OVAR.DIF&lt;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1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ELSE IF COSTDIF&lt;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AND &amp;OVAR.DIF&gt;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2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ELSE IF COSTDIF&gt;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AND &amp;OVAR.DIF&gt;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3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ELSE IF COSTDIF&gt;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AND &amp;OVAR.DIF&lt;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0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THEN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4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%</a:t>
          </a:r>
          <a:r>
            <a:rPr lang="en-US" sz="1100" b="1" i="1" smtClean="0">
              <a:solidFill>
                <a:srgbClr val="000000"/>
              </a:solidFill>
              <a:latin typeface="Courier New"/>
            </a:rPr>
            <a:t>POS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(PROS_SUBM);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LABEL 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COSTDIF=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"Cost difference"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/*OUTCOME VAR: */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QPROS_SUBM = 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"Plane-outcome"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/*OUTCOME DIF BETWEEN GROUPS*/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PROS_SUBMDIF = 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"Difference of</a:t>
          </a:r>
          <a:r>
            <a:rPr lang="en-US" sz="1100" b="0" i="0" baseline="0" smtClean="0">
              <a:solidFill>
                <a:srgbClr val="800080"/>
              </a:solidFill>
              <a:latin typeface="Courier New"/>
            </a:rPr>
            <a:t> outcome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/*ICOR*/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ICOR_PROS_SUBM = 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"ICOR: increamental cost to outcome ratio"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RUN;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*--- Get bootstrap samples mean and confidence interval  ---*;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bootstat(ovar);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ods output summary=&amp;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proc means data=aps_fc n mean std clm maxdec=</a:t>
          </a:r>
          <a:r>
            <a:rPr lang="en-US" sz="1100" b="1" i="0" smtClean="0">
              <a:solidFill>
                <a:srgbClr val="008080"/>
              </a:solidFill>
              <a:latin typeface="Courier New"/>
            </a:rPr>
            <a:t>2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var ICOR_&amp;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run; </a:t>
          </a: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Title 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"Bootstrap samples ICER mean and confidence interval"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%</a:t>
          </a:r>
          <a:r>
            <a:rPr lang="en-US" sz="1100" b="1" i="1" smtClean="0">
              <a:solidFill>
                <a:srgbClr val="000000"/>
              </a:solidFill>
              <a:latin typeface="Courier New"/>
            </a:rPr>
            <a:t>bootstat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(PROS_SUBM);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8000"/>
              </a:solidFill>
              <a:latin typeface="Courier New"/>
            </a:rPr>
            <a:t>*--- To calculate the freqency distribution of cost-effective plane ---*;</a:t>
          </a:r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%macro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freq(ovar);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proc freq data=aps_fc;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tables q&amp;</a:t>
          </a:r>
          <a:r>
            <a:rPr lang="en-US" sz="1100" b="0" i="0" smtClean="0">
              <a:solidFill>
                <a:srgbClr val="008080"/>
              </a:solidFill>
              <a:latin typeface="Courier New"/>
            </a:rPr>
            <a:t>ovar.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run;</a:t>
          </a: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Title </a:t>
          </a:r>
          <a:r>
            <a:rPr lang="en-US" sz="1100" b="0" i="0" smtClean="0">
              <a:solidFill>
                <a:srgbClr val="800080"/>
              </a:solidFill>
              <a:latin typeface="Courier New"/>
            </a:rPr>
            <a:t>"Frequency distribution of cost-effective plane"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;</a:t>
          </a:r>
        </a:p>
        <a:p>
          <a:r>
            <a:rPr lang="en-US" sz="1100" b="0" i="0" smtClean="0">
              <a:solidFill>
                <a:srgbClr val="000000"/>
              </a:solidFill>
              <a:latin typeface="Courier New"/>
            </a:rPr>
            <a:t>%</a:t>
          </a:r>
          <a:r>
            <a:rPr lang="en-US" sz="1100" b="1" i="1" smtClean="0">
              <a:solidFill>
                <a:srgbClr val="000000"/>
              </a:solidFill>
              <a:latin typeface="Courier New"/>
            </a:rPr>
            <a:t>freq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(PROS_SUBM)</a:t>
          </a:r>
        </a:p>
        <a:p>
          <a:endParaRPr lang="en-US" sz="1100" b="0" i="0" smtClean="0">
            <a:solidFill>
              <a:srgbClr val="000000"/>
            </a:solidFill>
            <a:latin typeface="Courier New"/>
          </a:endParaRPr>
        </a:p>
        <a:p>
          <a:r>
            <a:rPr lang="en-US" sz="1100" b="1" i="0" smtClean="0">
              <a:solidFill>
                <a:srgbClr val="000080"/>
              </a:solidFill>
              <a:latin typeface="Courier New"/>
            </a:rPr>
            <a:t>%mend</a:t>
          </a:r>
          <a:r>
            <a:rPr lang="en-US" sz="1100" b="0" i="0" smtClean="0">
              <a:solidFill>
                <a:srgbClr val="000000"/>
              </a:solidFill>
              <a:latin typeface="Courier New"/>
            </a:rPr>
            <a:t> bootcea;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fw/Dr%20Nichol/NIJ/Documents/Report%20Dec%2031%202014/Supplement/Hypothetical%20personel%20budget%20from%20Archston%20Q8%2007-25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Data"/>
      <sheetName val="Label"/>
    </sheetNames>
    <sheetDataSet>
      <sheetData sheetId="0">
        <row r="10">
          <cell r="B10">
            <v>173.33333333333334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ontroller.lacity.org/Salary_Information/index.htm" TargetMode="External"/><Relationship Id="rId1" Type="http://schemas.openxmlformats.org/officeDocument/2006/relationships/hyperlink" Target="http://publicpay.ca.gov/Reports/RawExport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B1:R32"/>
  <sheetViews>
    <sheetView tabSelected="1" zoomScaleNormal="100" zoomScaleSheetLayoutView="80" zoomScalePageLayoutView="70" workbookViewId="0"/>
  </sheetViews>
  <sheetFormatPr defaultColWidth="9.140625" defaultRowHeight="15"/>
  <cols>
    <col min="1" max="1" width="1.42578125" style="9" customWidth="1"/>
    <col min="2" max="10" width="6.28515625" style="9" customWidth="1"/>
    <col min="11" max="11" width="0.85546875" style="9" customWidth="1"/>
    <col min="12" max="12" width="1.85546875" style="9" customWidth="1"/>
    <col min="13" max="16" width="6.85546875" style="9" customWidth="1"/>
    <col min="17" max="17" width="1.140625" style="9" customWidth="1"/>
    <col min="18" max="18" width="9.140625" style="9" hidden="1" customWidth="1"/>
    <col min="19" max="16384" width="9.140625" style="9"/>
  </cols>
  <sheetData>
    <row r="1" spans="2:17" ht="8.25" customHeight="1"/>
    <row r="2" spans="2:17" ht="21.75" customHeight="1">
      <c r="B2" s="14"/>
      <c r="C2" s="14"/>
      <c r="D2" s="14"/>
      <c r="E2" s="14"/>
      <c r="F2" s="14"/>
      <c r="G2" s="14"/>
      <c r="H2" s="14"/>
      <c r="I2" s="14"/>
      <c r="J2" s="14"/>
      <c r="K2" s="12"/>
      <c r="L2" s="15"/>
      <c r="M2" s="15"/>
      <c r="N2" s="15"/>
      <c r="O2" s="15"/>
      <c r="P2" s="16"/>
      <c r="Q2" s="11"/>
    </row>
    <row r="3" spans="2:17" ht="21.75" customHeight="1">
      <c r="B3" s="14"/>
      <c r="C3" s="14"/>
      <c r="D3" s="14"/>
      <c r="E3" s="14"/>
      <c r="F3" s="14"/>
      <c r="G3" s="14"/>
      <c r="H3" s="14"/>
      <c r="I3" s="14"/>
      <c r="J3" s="14"/>
      <c r="K3" s="12"/>
      <c r="L3" s="17"/>
      <c r="M3" s="17"/>
      <c r="N3" s="17"/>
      <c r="O3" s="17"/>
      <c r="P3" s="17"/>
      <c r="Q3" s="13"/>
    </row>
    <row r="4" spans="2:17" ht="21.75" customHeight="1">
      <c r="B4" s="143" t="s">
        <v>36</v>
      </c>
      <c r="C4" s="144"/>
      <c r="D4" s="144"/>
      <c r="E4" s="144"/>
      <c r="F4" s="144"/>
      <c r="G4" s="144"/>
      <c r="H4" s="144"/>
      <c r="I4" s="144"/>
      <c r="J4" s="144"/>
      <c r="K4" s="12"/>
      <c r="L4" s="18"/>
      <c r="M4" s="18"/>
      <c r="N4" s="18"/>
      <c r="O4" s="18"/>
      <c r="P4" s="18"/>
    </row>
    <row r="5" spans="2:17" ht="21.75" customHeight="1">
      <c r="B5" s="144"/>
      <c r="C5" s="144"/>
      <c r="D5" s="144"/>
      <c r="E5" s="144"/>
      <c r="F5" s="144"/>
      <c r="G5" s="144"/>
      <c r="H5" s="144"/>
      <c r="I5" s="144"/>
      <c r="J5" s="144"/>
      <c r="K5" s="12"/>
      <c r="L5" s="19"/>
      <c r="M5" s="19"/>
      <c r="N5" s="19"/>
      <c r="O5" s="19"/>
      <c r="P5" s="19"/>
      <c r="Q5" s="10"/>
    </row>
    <row r="6" spans="2:17" ht="21.75" customHeight="1">
      <c r="B6" s="144"/>
      <c r="C6" s="144"/>
      <c r="D6" s="144"/>
      <c r="E6" s="144"/>
      <c r="F6" s="144"/>
      <c r="G6" s="144"/>
      <c r="H6" s="144"/>
      <c r="I6" s="144"/>
      <c r="J6" s="144"/>
      <c r="K6" s="12"/>
      <c r="L6" s="19"/>
      <c r="M6" s="21" t="s">
        <v>37</v>
      </c>
      <c r="N6" s="20"/>
      <c r="O6" s="20"/>
      <c r="P6" s="19"/>
      <c r="Q6" s="10"/>
    </row>
    <row r="7" spans="2:17" ht="21.75" customHeight="1">
      <c r="B7" s="144"/>
      <c r="C7" s="144"/>
      <c r="D7" s="144"/>
      <c r="E7" s="144"/>
      <c r="F7" s="144"/>
      <c r="G7" s="144"/>
      <c r="H7" s="144"/>
      <c r="I7" s="144"/>
      <c r="J7" s="144"/>
      <c r="K7" s="12"/>
      <c r="L7" s="19"/>
      <c r="M7" s="21" t="s">
        <v>166</v>
      </c>
      <c r="N7" s="20"/>
      <c r="O7" s="20"/>
      <c r="P7" s="19"/>
      <c r="Q7" s="10"/>
    </row>
    <row r="8" spans="2:17" ht="21.75" customHeight="1">
      <c r="B8" s="144"/>
      <c r="C8" s="144"/>
      <c r="D8" s="144"/>
      <c r="E8" s="144"/>
      <c r="F8" s="144"/>
      <c r="G8" s="144"/>
      <c r="H8" s="144"/>
      <c r="I8" s="144"/>
      <c r="J8" s="144"/>
      <c r="K8" s="12"/>
      <c r="L8" s="19"/>
      <c r="M8" s="21" t="s">
        <v>38</v>
      </c>
      <c r="N8" s="20"/>
      <c r="O8" s="20"/>
      <c r="P8" s="19"/>
      <c r="Q8" s="10"/>
    </row>
    <row r="9" spans="2:17" ht="21.75" customHeight="1">
      <c r="B9" s="144"/>
      <c r="C9" s="144"/>
      <c r="D9" s="144"/>
      <c r="E9" s="144"/>
      <c r="F9" s="144"/>
      <c r="G9" s="144"/>
      <c r="H9" s="144"/>
      <c r="I9" s="144"/>
      <c r="J9" s="144"/>
      <c r="K9" s="12"/>
      <c r="L9" s="19"/>
      <c r="M9" s="21" t="s">
        <v>39</v>
      </c>
      <c r="N9" s="20"/>
      <c r="O9" s="20"/>
      <c r="P9" s="19"/>
      <c r="Q9" s="10"/>
    </row>
    <row r="10" spans="2:17" ht="21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2"/>
      <c r="L10" s="19"/>
      <c r="M10" s="21" t="s">
        <v>47</v>
      </c>
      <c r="N10" s="19"/>
      <c r="O10" s="19"/>
      <c r="P10" s="19"/>
      <c r="Q10" s="10"/>
    </row>
    <row r="11" spans="2:17" ht="21.75" customHeight="1">
      <c r="B11" s="144"/>
      <c r="C11" s="144"/>
      <c r="D11" s="144"/>
      <c r="E11" s="144"/>
      <c r="F11" s="144"/>
      <c r="G11" s="144"/>
      <c r="H11" s="144"/>
      <c r="I11" s="144"/>
      <c r="J11" s="144"/>
      <c r="K11" s="12"/>
      <c r="L11" s="19"/>
      <c r="M11" s="19"/>
      <c r="N11" s="19"/>
      <c r="O11" s="19"/>
      <c r="P11" s="19"/>
      <c r="Q11" s="10"/>
    </row>
    <row r="12" spans="2:17" ht="21.75" customHeight="1">
      <c r="B12" s="144"/>
      <c r="C12" s="144"/>
      <c r="D12" s="144"/>
      <c r="E12" s="144"/>
      <c r="F12" s="144"/>
      <c r="G12" s="144"/>
      <c r="H12" s="144"/>
      <c r="I12" s="144"/>
      <c r="J12" s="144"/>
      <c r="K12" s="12"/>
      <c r="L12" s="19"/>
      <c r="M12" s="19"/>
      <c r="N12" s="19"/>
      <c r="O12" s="19"/>
      <c r="P12" s="19"/>
      <c r="Q12" s="10"/>
    </row>
    <row r="13" spans="2:17" ht="21.75" customHeight="1">
      <c r="B13" s="144"/>
      <c r="C13" s="144"/>
      <c r="D13" s="144"/>
      <c r="E13" s="144"/>
      <c r="F13" s="144"/>
      <c r="G13" s="144"/>
      <c r="H13" s="144"/>
      <c r="I13" s="144"/>
      <c r="J13" s="144"/>
      <c r="K13" s="12"/>
      <c r="L13" s="19"/>
      <c r="M13" s="19"/>
      <c r="N13" s="19"/>
      <c r="O13" s="19"/>
      <c r="P13" s="19"/>
      <c r="Q13" s="10"/>
    </row>
    <row r="14" spans="2:17" ht="21.75" customHeight="1">
      <c r="B14" s="144"/>
      <c r="C14" s="144"/>
      <c r="D14" s="144"/>
      <c r="E14" s="144"/>
      <c r="F14" s="144"/>
      <c r="G14" s="144"/>
      <c r="H14" s="144"/>
      <c r="I14" s="144"/>
      <c r="J14" s="144"/>
      <c r="K14" s="12"/>
      <c r="L14" s="19"/>
      <c r="M14" s="19"/>
      <c r="N14" s="19"/>
      <c r="O14" s="19"/>
      <c r="P14" s="19"/>
      <c r="Q14" s="10"/>
    </row>
    <row r="15" spans="2:17" ht="21.75" customHeight="1">
      <c r="B15" s="145"/>
      <c r="C15" s="145"/>
      <c r="D15" s="145"/>
      <c r="E15" s="145"/>
      <c r="F15" s="145"/>
      <c r="G15" s="145"/>
      <c r="H15" s="145"/>
      <c r="I15" s="145"/>
      <c r="J15" s="145"/>
      <c r="K15" s="12"/>
      <c r="L15" s="19"/>
      <c r="M15" s="19"/>
      <c r="N15" s="19"/>
      <c r="O15" s="19"/>
      <c r="P15" s="19"/>
      <c r="Q15" s="10"/>
    </row>
    <row r="16" spans="2:17" ht="21.75" customHeight="1">
      <c r="B16" s="14"/>
      <c r="C16" s="14"/>
      <c r="D16" s="14"/>
      <c r="E16" s="14"/>
      <c r="F16" s="14"/>
      <c r="G16" s="146" t="s">
        <v>35</v>
      </c>
      <c r="H16" s="147"/>
      <c r="I16" s="147"/>
      <c r="J16" s="147"/>
      <c r="K16" s="12"/>
      <c r="L16" s="19"/>
      <c r="M16" s="19"/>
      <c r="N16" s="19"/>
      <c r="O16" s="19"/>
      <c r="P16" s="19"/>
      <c r="Q16" s="10"/>
    </row>
    <row r="17" spans="2:17" ht="21.75" customHeight="1">
      <c r="B17" s="14"/>
      <c r="C17" s="14"/>
      <c r="D17" s="14"/>
      <c r="E17" s="14"/>
      <c r="F17" s="14"/>
      <c r="G17" s="148"/>
      <c r="H17" s="148"/>
      <c r="I17" s="148"/>
      <c r="J17" s="148"/>
      <c r="K17" s="12"/>
      <c r="L17" s="19"/>
      <c r="M17" s="19"/>
      <c r="N17" s="19"/>
      <c r="O17" s="19"/>
      <c r="P17" s="19"/>
      <c r="Q17" s="10"/>
    </row>
    <row r="18" spans="2:17" ht="21.75" customHeight="1">
      <c r="B18" s="14"/>
      <c r="C18" s="14"/>
      <c r="D18" s="14"/>
      <c r="E18" s="14"/>
      <c r="F18" s="14"/>
      <c r="G18" s="14"/>
      <c r="H18" s="14"/>
      <c r="I18" s="14"/>
      <c r="J18" s="14"/>
      <c r="K18" s="12"/>
      <c r="L18" s="19"/>
      <c r="M18" s="19"/>
      <c r="N18" s="19"/>
      <c r="O18" s="19"/>
      <c r="P18" s="19"/>
      <c r="Q18" s="10"/>
    </row>
    <row r="19" spans="2:17" ht="21.75" customHeight="1">
      <c r="B19" s="14"/>
      <c r="C19" s="14"/>
      <c r="D19" s="14"/>
      <c r="E19" s="14"/>
      <c r="F19" s="14"/>
      <c r="G19" s="14"/>
      <c r="H19" s="14"/>
      <c r="I19" s="14"/>
      <c r="J19" s="14"/>
      <c r="K19" s="12"/>
      <c r="L19" s="19"/>
      <c r="M19" s="19"/>
      <c r="N19" s="19"/>
      <c r="O19" s="19"/>
      <c r="P19" s="19"/>
      <c r="Q19" s="10"/>
    </row>
    <row r="20" spans="2:17" ht="21.75" customHeight="1">
      <c r="B20" s="14"/>
      <c r="C20" s="14"/>
      <c r="D20" s="14"/>
      <c r="E20" s="14"/>
      <c r="F20" s="14"/>
      <c r="G20" s="14"/>
      <c r="H20" s="14"/>
      <c r="I20" s="14"/>
      <c r="J20" s="14"/>
      <c r="K20" s="12"/>
      <c r="L20" s="19"/>
      <c r="M20" s="19"/>
      <c r="N20" s="19"/>
      <c r="O20" s="19"/>
      <c r="P20" s="19"/>
      <c r="Q20" s="10"/>
    </row>
    <row r="21" spans="2:17" ht="21.75" customHeight="1">
      <c r="B21" s="14"/>
      <c r="C21" s="14"/>
      <c r="D21" s="14"/>
      <c r="E21" s="14"/>
      <c r="F21" s="14"/>
      <c r="G21" s="14"/>
      <c r="H21" s="14"/>
      <c r="I21" s="14"/>
      <c r="J21" s="14"/>
      <c r="K21" s="12"/>
      <c r="L21" s="18"/>
      <c r="M21" s="19"/>
      <c r="N21" s="19"/>
      <c r="O21" s="19"/>
      <c r="P21" s="19"/>
    </row>
    <row r="22" spans="2:17" ht="21.75" customHeight="1">
      <c r="B22" s="14"/>
      <c r="C22" s="14"/>
      <c r="D22" s="14"/>
      <c r="E22" s="14"/>
      <c r="F22" s="14"/>
      <c r="G22" s="14"/>
      <c r="H22" s="14"/>
      <c r="I22" s="14"/>
      <c r="J22" s="14"/>
      <c r="K22" s="12"/>
      <c r="L22" s="18"/>
      <c r="M22" s="18"/>
      <c r="N22" s="18"/>
      <c r="O22" s="18"/>
      <c r="P22" s="18"/>
    </row>
    <row r="23" spans="2:17" ht="21.75" customHeight="1">
      <c r="B23" s="14"/>
      <c r="C23" s="14"/>
      <c r="D23" s="14"/>
      <c r="E23" s="14"/>
      <c r="F23" s="14"/>
      <c r="G23" s="14"/>
      <c r="H23" s="14"/>
      <c r="I23" s="14"/>
      <c r="J23" s="14"/>
      <c r="K23" s="12"/>
      <c r="L23" s="18"/>
      <c r="M23" s="18"/>
      <c r="N23" s="18"/>
      <c r="O23" s="18"/>
      <c r="P23" s="18"/>
    </row>
    <row r="24" spans="2:17" ht="21.75" customHeight="1">
      <c r="B24" s="14"/>
      <c r="C24" s="14"/>
      <c r="D24" s="14"/>
      <c r="E24" s="14"/>
      <c r="F24" s="14"/>
      <c r="G24" s="14"/>
      <c r="H24" s="14"/>
      <c r="I24" s="14"/>
      <c r="J24" s="14"/>
      <c r="K24" s="12"/>
      <c r="L24" s="18"/>
      <c r="M24" s="18"/>
      <c r="N24" s="18"/>
      <c r="O24" s="18"/>
      <c r="P24" s="18"/>
    </row>
    <row r="25" spans="2:17" ht="21.75" customHeight="1">
      <c r="B25" s="14"/>
      <c r="C25" s="14"/>
      <c r="D25" s="14"/>
      <c r="E25" s="14"/>
      <c r="F25" s="14"/>
      <c r="G25" s="14"/>
      <c r="H25" s="14"/>
      <c r="I25" s="14"/>
      <c r="J25" s="14"/>
      <c r="K25" s="12"/>
      <c r="L25" s="18"/>
      <c r="M25" s="18"/>
      <c r="N25" s="18"/>
      <c r="O25" s="18"/>
      <c r="P25" s="18"/>
    </row>
    <row r="26" spans="2:17" ht="21.75" customHeight="1">
      <c r="B26" s="14"/>
      <c r="C26" s="14"/>
      <c r="D26" s="14"/>
      <c r="E26" s="14"/>
      <c r="F26" s="14"/>
      <c r="G26" s="14"/>
      <c r="H26" s="14"/>
      <c r="I26" s="14"/>
      <c r="J26" s="23" t="s">
        <v>40</v>
      </c>
      <c r="K26" s="12"/>
      <c r="L26" s="18"/>
      <c r="M26" s="18"/>
      <c r="N26" s="18"/>
      <c r="O26" s="18"/>
      <c r="P26" s="18"/>
    </row>
    <row r="27" spans="2:17" ht="21.75" customHeight="1">
      <c r="B27" s="14"/>
      <c r="C27" s="14"/>
      <c r="D27" s="14"/>
      <c r="E27" s="14"/>
      <c r="F27" s="14"/>
      <c r="G27" s="14"/>
      <c r="H27" s="14"/>
      <c r="I27" s="14"/>
      <c r="J27" s="23" t="s">
        <v>41</v>
      </c>
      <c r="K27" s="12"/>
      <c r="L27" s="18"/>
      <c r="M27" s="18"/>
      <c r="N27" s="18"/>
      <c r="O27" s="18"/>
      <c r="P27" s="18"/>
    </row>
    <row r="28" spans="2:17" ht="21.75" customHeight="1">
      <c r="B28" s="14"/>
      <c r="C28" s="14"/>
      <c r="D28" s="14"/>
      <c r="E28" s="22"/>
      <c r="F28" s="22"/>
      <c r="G28" s="22"/>
      <c r="H28" s="22"/>
      <c r="I28" s="22"/>
      <c r="J28" s="23" t="s">
        <v>101</v>
      </c>
      <c r="K28" s="12"/>
      <c r="L28" s="18"/>
      <c r="M28" s="18"/>
      <c r="N28" s="18"/>
      <c r="O28" s="18"/>
      <c r="P28" s="18"/>
    </row>
    <row r="29" spans="2:17" ht="21.75" customHeight="1">
      <c r="B29" s="14"/>
      <c r="C29" s="14"/>
      <c r="D29" s="14"/>
      <c r="E29" s="14"/>
      <c r="F29" s="14"/>
      <c r="G29" s="14"/>
      <c r="H29" s="14"/>
      <c r="I29" s="24"/>
      <c r="J29" s="25" t="s">
        <v>42</v>
      </c>
      <c r="K29" s="12"/>
      <c r="L29" s="18"/>
      <c r="M29" s="18"/>
      <c r="N29" s="18"/>
      <c r="O29" s="18"/>
      <c r="P29" s="18"/>
    </row>
    <row r="30" spans="2:17" ht="21.75" customHeight="1"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18"/>
      <c r="M30" s="18"/>
      <c r="N30" s="18"/>
      <c r="O30" s="18"/>
      <c r="P30" s="18"/>
    </row>
    <row r="31" spans="2:17" ht="21.75" customHeight="1">
      <c r="B31" s="14"/>
      <c r="C31" s="14"/>
      <c r="D31" s="14"/>
      <c r="E31" s="14"/>
      <c r="F31" s="14"/>
      <c r="G31" s="14"/>
      <c r="H31" s="14"/>
      <c r="I31" s="14"/>
      <c r="J31" s="14"/>
      <c r="K31" s="12"/>
      <c r="L31" s="18"/>
      <c r="M31" s="18"/>
      <c r="N31" s="18"/>
      <c r="O31" s="18"/>
      <c r="P31" s="18"/>
    </row>
    <row r="32" spans="2:17" ht="21.75" customHeight="1">
      <c r="B32" s="14"/>
      <c r="C32" s="14"/>
      <c r="D32" s="14"/>
      <c r="E32" s="14"/>
      <c r="F32" s="14"/>
      <c r="G32" s="14"/>
      <c r="H32" s="14"/>
      <c r="I32" s="14"/>
      <c r="J32" s="14"/>
      <c r="K32" s="12"/>
      <c r="L32" s="18"/>
      <c r="M32" s="18"/>
      <c r="N32" s="18"/>
      <c r="O32" s="18"/>
      <c r="P32" s="18"/>
    </row>
  </sheetData>
  <mergeCells count="2">
    <mergeCell ref="B4:J15"/>
    <mergeCell ref="G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8:C27"/>
  <sheetViews>
    <sheetView zoomScaleNormal="100" zoomScaleSheetLayoutView="100" workbookViewId="0"/>
  </sheetViews>
  <sheetFormatPr defaultColWidth="9.140625" defaultRowHeight="15"/>
  <cols>
    <col min="1" max="1" width="2.7109375" style="9" customWidth="1"/>
    <col min="2" max="7" width="13.85546875" style="9" customWidth="1"/>
    <col min="8" max="8" width="2.42578125" style="9" customWidth="1"/>
    <col min="9" max="16384" width="9.140625" style="9"/>
  </cols>
  <sheetData>
    <row r="18" spans="2:3" ht="15.75">
      <c r="B18" s="10"/>
    </row>
    <row r="19" spans="2:3" ht="15.75">
      <c r="B19" s="10"/>
    </row>
    <row r="20" spans="2:3" ht="15.75">
      <c r="B20" s="10" t="s">
        <v>43</v>
      </c>
    </row>
    <row r="21" spans="2:3" ht="15.75">
      <c r="B21" s="10" t="s">
        <v>44</v>
      </c>
      <c r="C21" s="10"/>
    </row>
    <row r="22" spans="2:3" ht="15.75">
      <c r="B22" s="10" t="s">
        <v>45</v>
      </c>
      <c r="C22" s="10"/>
    </row>
    <row r="23" spans="2:3" ht="15.75">
      <c r="B23" s="10" t="s">
        <v>46</v>
      </c>
      <c r="C23" s="10"/>
    </row>
    <row r="24" spans="2:3" ht="15.75">
      <c r="B24" s="10"/>
      <c r="C24" s="10"/>
    </row>
    <row r="25" spans="2:3" ht="15.75">
      <c r="C25" s="10"/>
    </row>
    <row r="26" spans="2:3" ht="15.75">
      <c r="C26" s="10"/>
    </row>
    <row r="27" spans="2:3" ht="15.75">
      <c r="C2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41"/>
  <sheetViews>
    <sheetView zoomScale="150" zoomScaleNormal="150" zoomScaleSheetLayoutView="100" workbookViewId="0"/>
  </sheetViews>
  <sheetFormatPr defaultColWidth="9.140625" defaultRowHeight="15"/>
  <cols>
    <col min="1" max="1" width="4.5703125" style="140" customWidth="1"/>
    <col min="2" max="9" width="9.140625" style="140"/>
    <col min="10" max="10" width="9.140625" style="140" customWidth="1"/>
    <col min="11" max="16384" width="9.140625" style="140"/>
  </cols>
  <sheetData>
    <row r="1" spans="1:10" ht="22.5">
      <c r="A1" s="138" t="s">
        <v>103</v>
      </c>
      <c r="B1" s="139"/>
    </row>
    <row r="3" spans="1:10" s="141" customFormat="1" ht="19.5" customHeight="1">
      <c r="A3" s="141" t="s">
        <v>144</v>
      </c>
    </row>
    <row r="4" spans="1:10" s="141" customFormat="1" ht="19.5" customHeight="1">
      <c r="A4" s="141" t="s">
        <v>113</v>
      </c>
    </row>
    <row r="5" spans="1:10" s="141" customFormat="1" ht="19.5" customHeight="1">
      <c r="A5" s="141" t="s">
        <v>104</v>
      </c>
    </row>
    <row r="6" spans="1:10" s="141" customFormat="1" ht="19.5" customHeight="1">
      <c r="A6" s="149" t="s">
        <v>105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 s="141" customFormat="1" ht="19.5" customHeight="1">
      <c r="A7" s="149" t="s">
        <v>106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s="141" customFormat="1" ht="19.5" customHeight="1">
      <c r="A8" s="149" t="s">
        <v>125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s="141" customFormat="1" ht="19.5" customHeight="1">
      <c r="A9" s="149" t="s">
        <v>107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s="141" customFormat="1" ht="19.5" customHeight="1">
      <c r="A10" s="149" t="s">
        <v>108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s="141" customFormat="1" ht="9.9499999999999993" customHeight="1"/>
    <row r="12" spans="1:10" s="141" customFormat="1" ht="19.5" customHeight="1">
      <c r="A12" s="141" t="s">
        <v>109</v>
      </c>
    </row>
    <row r="13" spans="1:10" s="141" customFormat="1" ht="19.5" customHeight="1">
      <c r="A13" s="141" t="s">
        <v>145</v>
      </c>
    </row>
    <row r="14" spans="1:10" s="141" customFormat="1" ht="19.5" customHeight="1">
      <c r="A14" s="141" t="s">
        <v>110</v>
      </c>
    </row>
    <row r="15" spans="1:10" s="141" customFormat="1" ht="19.5" customHeight="1"/>
    <row r="16" spans="1:10" s="141" customFormat="1" ht="19.5" customHeight="1">
      <c r="A16" s="142" t="s">
        <v>146</v>
      </c>
    </row>
    <row r="17" spans="1:10" s="141" customFormat="1" ht="19.5" customHeight="1">
      <c r="A17" s="141" t="s">
        <v>147</v>
      </c>
    </row>
    <row r="18" spans="1:10" s="141" customFormat="1" ht="19.5" customHeight="1">
      <c r="A18" s="141" t="s">
        <v>111</v>
      </c>
    </row>
    <row r="19" spans="1:10" s="141" customFormat="1" ht="19.5" customHeight="1">
      <c r="A19" s="141" t="s">
        <v>150</v>
      </c>
    </row>
    <row r="20" spans="1:10" s="141" customFormat="1" ht="19.5" customHeight="1">
      <c r="A20" s="141" t="s">
        <v>151</v>
      </c>
    </row>
    <row r="21" spans="1:10" s="141" customFormat="1" ht="19.5" customHeight="1">
      <c r="A21" s="141" t="s">
        <v>149</v>
      </c>
    </row>
    <row r="22" spans="1:10" s="141" customFormat="1" ht="19.5" customHeight="1">
      <c r="A22" s="141" t="s">
        <v>148</v>
      </c>
    </row>
    <row r="23" spans="1:10" s="141" customFormat="1" ht="19.5" customHeight="1">
      <c r="A23" s="141" t="s">
        <v>152</v>
      </c>
    </row>
    <row r="24" spans="1:10" s="141" customFormat="1" ht="19.5" customHeight="1">
      <c r="A24" s="141" t="s">
        <v>153</v>
      </c>
    </row>
    <row r="25" spans="1:10" s="141" customFormat="1" ht="19.5" customHeight="1">
      <c r="A25" s="141" t="s">
        <v>116</v>
      </c>
    </row>
    <row r="26" spans="1:10" s="141" customFormat="1" ht="19.5" customHeight="1">
      <c r="B26" s="149" t="s">
        <v>117</v>
      </c>
      <c r="C26" s="150"/>
      <c r="D26" s="150"/>
      <c r="E26" s="150"/>
      <c r="F26" s="150"/>
      <c r="G26" s="150"/>
      <c r="H26" s="150"/>
      <c r="I26" s="150"/>
      <c r="J26" s="150"/>
    </row>
    <row r="27" spans="1:10" s="141" customFormat="1" ht="19.5" customHeight="1">
      <c r="B27" s="149" t="s">
        <v>118</v>
      </c>
      <c r="C27" s="150"/>
      <c r="D27" s="150"/>
      <c r="E27" s="150"/>
      <c r="F27" s="150"/>
      <c r="G27" s="150"/>
      <c r="H27" s="150"/>
      <c r="I27" s="150"/>
      <c r="J27" s="150"/>
    </row>
    <row r="28" spans="1:10" s="141" customFormat="1" ht="11.45" customHeight="1"/>
    <row r="29" spans="1:10" s="141" customFormat="1" ht="19.5" customHeight="1">
      <c r="A29" s="141" t="s">
        <v>155</v>
      </c>
    </row>
    <row r="30" spans="1:10" s="141" customFormat="1" ht="19.5" customHeight="1">
      <c r="A30" s="141" t="s">
        <v>154</v>
      </c>
    </row>
    <row r="31" spans="1:10" s="141" customFormat="1" ht="11.1" customHeight="1"/>
    <row r="32" spans="1:10" s="141" customFormat="1" ht="19.5" customHeight="1">
      <c r="A32" s="141" t="s">
        <v>156</v>
      </c>
    </row>
    <row r="33" spans="1:1" s="141" customFormat="1" ht="19.5" customHeight="1">
      <c r="A33" s="141" t="s">
        <v>123</v>
      </c>
    </row>
    <row r="34" spans="1:1">
      <c r="A34" s="140" t="s">
        <v>126</v>
      </c>
    </row>
    <row r="35" spans="1:1" ht="9" customHeight="1"/>
    <row r="36" spans="1:1">
      <c r="A36" s="140" t="s">
        <v>157</v>
      </c>
    </row>
    <row r="37" spans="1:1" ht="6.6" customHeight="1"/>
    <row r="38" spans="1:1">
      <c r="A38" s="140" t="s">
        <v>124</v>
      </c>
    </row>
    <row r="39" spans="1:1">
      <c r="A39" s="140" t="s">
        <v>158</v>
      </c>
    </row>
    <row r="40" spans="1:1">
      <c r="A40" s="140" t="s">
        <v>164</v>
      </c>
    </row>
    <row r="41" spans="1:1">
      <c r="A41" s="140" t="s">
        <v>165</v>
      </c>
    </row>
  </sheetData>
  <mergeCells count="7">
    <mergeCell ref="B27:J27"/>
    <mergeCell ref="A6:J6"/>
    <mergeCell ref="A7:J7"/>
    <mergeCell ref="A8:J8"/>
    <mergeCell ref="A9:J9"/>
    <mergeCell ref="A10:J10"/>
    <mergeCell ref="B26:J26"/>
  </mergeCells>
  <hyperlinks>
    <hyperlink ref="A6" location="'Cost components'!A1" display="     1) identify the cost components associated with an elder abuse case investigation;"/>
    <hyperlink ref="A7" location="Outcomes!A1" display="     2) identify outcome measure; "/>
    <hyperlink ref="A8" location="'CEA and SA'!A1" display="     3) perform calculation incremental cost-effectivenss ratio"/>
    <hyperlink ref="A9" location="'Bootsrap-SAS'!A1" display="     4) generate simulation samples to construct mean and 95% confidence interval for "/>
    <hyperlink ref="B26" r:id="rId1"/>
    <hyperlink ref="B27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20"/>
  <sheetViews>
    <sheetView zoomScale="130" zoomScaleNormal="130" zoomScaleSheetLayoutView="130" workbookViewId="0"/>
  </sheetViews>
  <sheetFormatPr defaultColWidth="8.85546875" defaultRowHeight="20.25" customHeight="1"/>
  <cols>
    <col min="1" max="1" width="28.42578125" style="28" customWidth="1"/>
    <col min="2" max="2" width="14.140625" style="28" customWidth="1"/>
    <col min="3" max="3" width="14.42578125" style="28" customWidth="1"/>
    <col min="4" max="4" width="40.85546875" style="28" customWidth="1"/>
    <col min="5" max="5" width="19.42578125" style="29" customWidth="1"/>
    <col min="6" max="6" width="27.7109375" style="29" customWidth="1"/>
    <col min="7" max="7" width="25.7109375" style="29" customWidth="1"/>
    <col min="8" max="8" width="18.85546875" style="29" customWidth="1"/>
    <col min="9" max="16384" width="8.85546875" style="29"/>
  </cols>
  <sheetData>
    <row r="1" spans="1:8" ht="20.25" customHeight="1">
      <c r="A1" s="27" t="s">
        <v>49</v>
      </c>
      <c r="B1" s="27"/>
      <c r="C1" s="27"/>
    </row>
    <row r="2" spans="1:8" ht="20.25" customHeight="1">
      <c r="A2" s="30"/>
      <c r="B2" s="31"/>
      <c r="C2" s="31"/>
      <c r="D2" s="32"/>
    </row>
    <row r="3" spans="1:8" ht="50.25" customHeight="1">
      <c r="A3" s="33" t="s">
        <v>0</v>
      </c>
      <c r="B3" s="37" t="s">
        <v>52</v>
      </c>
      <c r="C3" s="34" t="s">
        <v>53</v>
      </c>
      <c r="D3" s="35" t="s">
        <v>55</v>
      </c>
      <c r="E3" s="33" t="s">
        <v>50</v>
      </c>
    </row>
    <row r="4" spans="1:8" ht="33" customHeight="1">
      <c r="A4" s="39" t="s">
        <v>128</v>
      </c>
      <c r="B4" s="40"/>
      <c r="C4" s="40"/>
      <c r="D4" s="40"/>
      <c r="E4" s="41"/>
      <c r="F4" s="27"/>
      <c r="G4" s="27"/>
      <c r="H4" s="27"/>
    </row>
    <row r="5" spans="1:8" ht="50.25" customHeight="1">
      <c r="A5" s="42" t="s">
        <v>85</v>
      </c>
      <c r="B5" s="43" t="s">
        <v>4</v>
      </c>
      <c r="C5" s="43" t="s">
        <v>5</v>
      </c>
      <c r="D5" s="44" t="s">
        <v>2</v>
      </c>
      <c r="E5" s="45" t="s">
        <v>129</v>
      </c>
    </row>
    <row r="6" spans="1:8" ht="24" customHeight="1">
      <c r="A6" s="42" t="s">
        <v>6</v>
      </c>
      <c r="B6" s="43" t="s">
        <v>4</v>
      </c>
      <c r="C6" s="43" t="s">
        <v>5</v>
      </c>
      <c r="D6" s="44" t="s">
        <v>48</v>
      </c>
      <c r="E6" s="46"/>
      <c r="F6" s="36"/>
    </row>
    <row r="7" spans="1:8" ht="95.25" customHeight="1">
      <c r="A7" s="47" t="s">
        <v>130</v>
      </c>
      <c r="B7" s="43" t="s">
        <v>4</v>
      </c>
      <c r="C7" s="43" t="s">
        <v>4</v>
      </c>
      <c r="D7" s="44" t="s">
        <v>1</v>
      </c>
      <c r="E7" s="46" t="s">
        <v>112</v>
      </c>
    </row>
    <row r="8" spans="1:8" ht="20.25" customHeight="1">
      <c r="A8" s="42"/>
      <c r="B8" s="43"/>
      <c r="C8" s="43"/>
      <c r="D8" s="44"/>
      <c r="E8" s="46"/>
    </row>
    <row r="9" spans="1:8" ht="20.25" customHeight="1">
      <c r="D9" s="38"/>
    </row>
    <row r="10" spans="1:8" ht="20.25" customHeight="1">
      <c r="D10" s="38"/>
    </row>
    <row r="11" spans="1:8" ht="20.25" customHeight="1">
      <c r="A11" s="101" t="s">
        <v>51</v>
      </c>
      <c r="B11" s="48"/>
      <c r="C11" s="48"/>
      <c r="D11" s="49"/>
      <c r="E11" s="50"/>
    </row>
    <row r="12" spans="1:8" ht="20.25" customHeight="1">
      <c r="A12" s="51" t="s">
        <v>84</v>
      </c>
      <c r="B12" s="52"/>
      <c r="C12" s="52"/>
      <c r="D12" s="53"/>
      <c r="E12" s="54"/>
    </row>
    <row r="13" spans="1:8" ht="20.25" customHeight="1">
      <c r="A13" s="51" t="s">
        <v>54</v>
      </c>
      <c r="B13" s="52"/>
      <c r="C13" s="52"/>
      <c r="D13" s="53"/>
      <c r="E13" s="54"/>
    </row>
    <row r="14" spans="1:8" ht="20.25" customHeight="1">
      <c r="A14" s="51" t="s">
        <v>74</v>
      </c>
      <c r="B14" s="52"/>
      <c r="C14" s="52"/>
      <c r="D14" s="53"/>
      <c r="E14" s="54"/>
    </row>
    <row r="15" spans="1:8" ht="20.25" customHeight="1">
      <c r="A15" s="51" t="s">
        <v>127</v>
      </c>
      <c r="B15" s="52"/>
      <c r="C15" s="52"/>
      <c r="D15" s="53"/>
      <c r="E15" s="54"/>
    </row>
    <row r="16" spans="1:8" ht="20.25" customHeight="1">
      <c r="A16" s="51" t="s">
        <v>60</v>
      </c>
      <c r="B16" s="52"/>
      <c r="C16" s="52"/>
      <c r="D16" s="55"/>
      <c r="E16" s="54"/>
    </row>
    <row r="17" spans="1:5" ht="20.25" customHeight="1">
      <c r="A17" s="56" t="s">
        <v>61</v>
      </c>
      <c r="B17" s="57"/>
      <c r="C17" s="57"/>
      <c r="D17" s="58"/>
      <c r="E17" s="59"/>
    </row>
    <row r="18" spans="1:5" ht="20.25" customHeight="1">
      <c r="A18" s="29"/>
      <c r="D18" s="38"/>
    </row>
    <row r="19" spans="1:5" ht="20.25" customHeight="1">
      <c r="A19" s="29"/>
      <c r="D19" s="38"/>
    </row>
    <row r="20" spans="1:5" ht="20.25" customHeight="1">
      <c r="A20" s="29"/>
    </row>
  </sheetData>
  <pageMargins left="0.7" right="0.7" top="0.75" bottom="0.75" header="0.3" footer="0.3"/>
  <pageSetup orientation="landscape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21"/>
  <sheetViews>
    <sheetView zoomScaleNormal="100" workbookViewId="0"/>
  </sheetViews>
  <sheetFormatPr defaultColWidth="9.140625" defaultRowHeight="15"/>
  <cols>
    <col min="1" max="1" width="48.7109375" style="9" customWidth="1"/>
    <col min="2" max="2" width="28.140625" style="9" customWidth="1"/>
    <col min="3" max="3" width="35.7109375" style="9" customWidth="1"/>
    <col min="4" max="16384" width="9.140625" style="9"/>
  </cols>
  <sheetData>
    <row r="1" spans="1:9">
      <c r="A1" s="113" t="s">
        <v>88</v>
      </c>
      <c r="B1" s="114"/>
      <c r="C1" s="114"/>
    </row>
    <row r="2" spans="1:9">
      <c r="A2" s="115"/>
      <c r="B2" s="116"/>
      <c r="C2" s="116"/>
    </row>
    <row r="3" spans="1:9">
      <c r="A3" s="117" t="s">
        <v>76</v>
      </c>
      <c r="B3" s="119" t="s">
        <v>57</v>
      </c>
      <c r="C3" s="119" t="s">
        <v>86</v>
      </c>
    </row>
    <row r="4" spans="1:9" ht="21.75" customHeight="1">
      <c r="A4" s="109" t="s">
        <v>77</v>
      </c>
      <c r="B4" s="134">
        <v>153.52000000000001</v>
      </c>
      <c r="C4" s="134">
        <v>427.55720000000002</v>
      </c>
    </row>
    <row r="5" spans="1:9">
      <c r="A5" s="109" t="s">
        <v>87</v>
      </c>
      <c r="B5" s="134"/>
      <c r="C5" s="134"/>
    </row>
    <row r="6" spans="1:9">
      <c r="A6" s="110" t="s">
        <v>90</v>
      </c>
      <c r="B6" s="134">
        <v>0</v>
      </c>
      <c r="C6" s="134">
        <v>674.25311433293268</v>
      </c>
    </row>
    <row r="7" spans="1:9">
      <c r="A7" s="111" t="s">
        <v>91</v>
      </c>
      <c r="B7" s="135">
        <v>0</v>
      </c>
      <c r="C7" s="135">
        <v>306.77</v>
      </c>
    </row>
    <row r="8" spans="1:9">
      <c r="A8" s="113" t="s">
        <v>78</v>
      </c>
      <c r="B8" s="118">
        <f>SUM(B4:B7)</f>
        <v>153.52000000000001</v>
      </c>
      <c r="C8" s="118">
        <f>SUM(C4:C7)</f>
        <v>1408.5803143329326</v>
      </c>
    </row>
    <row r="10" spans="1:9">
      <c r="A10" s="9" t="s">
        <v>89</v>
      </c>
    </row>
    <row r="12" spans="1:9" ht="48" customHeight="1">
      <c r="A12" s="148" t="s">
        <v>159</v>
      </c>
      <c r="B12" s="148"/>
      <c r="C12" s="148"/>
      <c r="I12" s="26"/>
    </row>
    <row r="15" spans="1:9">
      <c r="A15" s="151" t="s">
        <v>51</v>
      </c>
      <c r="B15" s="152"/>
      <c r="C15" s="152"/>
    </row>
    <row r="16" spans="1:9">
      <c r="A16" s="136" t="s">
        <v>160</v>
      </c>
      <c r="B16" s="136"/>
      <c r="C16" s="136"/>
    </row>
    <row r="17" spans="1:3">
      <c r="A17" s="136" t="s">
        <v>119</v>
      </c>
      <c r="B17" s="136"/>
      <c r="C17" s="136"/>
    </row>
    <row r="18" spans="1:3">
      <c r="A18" s="136" t="s">
        <v>120</v>
      </c>
      <c r="B18" s="136"/>
      <c r="C18" s="136"/>
    </row>
    <row r="19" spans="1:3">
      <c r="A19" s="153" t="s">
        <v>131</v>
      </c>
      <c r="B19" s="154"/>
      <c r="C19" s="154"/>
    </row>
    <row r="20" spans="1:3">
      <c r="A20" s="153" t="s">
        <v>121</v>
      </c>
      <c r="B20" s="154"/>
      <c r="C20" s="154"/>
    </row>
    <row r="21" spans="1:3">
      <c r="A21" s="136" t="s">
        <v>122</v>
      </c>
      <c r="B21" s="136"/>
      <c r="C21" s="136"/>
    </row>
  </sheetData>
  <mergeCells count="4">
    <mergeCell ref="A15:C15"/>
    <mergeCell ref="A12:C12"/>
    <mergeCell ref="A19:C19"/>
    <mergeCell ref="A20:C20"/>
  </mergeCells>
  <printOptions horizontalCentered="1"/>
  <pageMargins left="0.7" right="0.7" top="0.75" bottom="0.75" header="0.3" footer="0.3"/>
  <pageSetup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Normal="100" workbookViewId="0"/>
  </sheetViews>
  <sheetFormatPr defaultColWidth="8.85546875" defaultRowHeight="20.25" customHeight="1"/>
  <cols>
    <col min="1" max="1" width="89.85546875" style="108" customWidth="1"/>
    <col min="2" max="2" width="13.7109375" style="107" customWidth="1"/>
    <col min="3" max="3" width="15.85546875" style="107" customWidth="1"/>
    <col min="4" max="4" width="3" style="104" customWidth="1"/>
    <col min="5" max="5" width="8.85546875" style="104"/>
    <col min="6" max="6" width="47.28515625" style="104" customWidth="1"/>
    <col min="7" max="16384" width="8.85546875" style="104"/>
  </cols>
  <sheetData>
    <row r="1" spans="1:3" ht="25.5" customHeight="1">
      <c r="A1" s="102" t="s">
        <v>56</v>
      </c>
      <c r="B1" s="103"/>
      <c r="C1" s="103"/>
    </row>
    <row r="2" spans="1:3" ht="20.25" customHeight="1">
      <c r="A2" s="102" t="s">
        <v>56</v>
      </c>
      <c r="B2" s="105" t="s">
        <v>57</v>
      </c>
      <c r="C2" s="105" t="s">
        <v>58</v>
      </c>
    </row>
    <row r="3" spans="1:3" ht="20.25" customHeight="1">
      <c r="A3" s="122" t="s">
        <v>134</v>
      </c>
      <c r="B3" s="61">
        <v>7.6999999999999999E-2</v>
      </c>
      <c r="C3" s="61">
        <v>0.39019999999999999</v>
      </c>
    </row>
    <row r="4" spans="1:3" ht="20.25" customHeight="1">
      <c r="A4" s="124" t="s">
        <v>95</v>
      </c>
      <c r="B4" s="125">
        <v>0.03</v>
      </c>
      <c r="C4" s="125">
        <v>0.24</v>
      </c>
    </row>
    <row r="5" spans="1:3" ht="20.25" customHeight="1">
      <c r="A5" s="62" t="s">
        <v>96</v>
      </c>
      <c r="B5" s="64">
        <v>0</v>
      </c>
      <c r="C5" s="63">
        <v>0.2</v>
      </c>
    </row>
    <row r="6" spans="1:3" ht="20.25" customHeight="1">
      <c r="A6" s="62" t="s">
        <v>97</v>
      </c>
      <c r="B6" s="64">
        <v>0</v>
      </c>
      <c r="C6" s="63">
        <v>0.2</v>
      </c>
    </row>
    <row r="7" spans="1:3" ht="20.25" customHeight="1">
      <c r="A7" s="65" t="s">
        <v>135</v>
      </c>
      <c r="B7" s="123">
        <v>0</v>
      </c>
      <c r="C7" s="66">
        <v>0.17</v>
      </c>
    </row>
    <row r="8" spans="1:3" ht="35.25" customHeight="1">
      <c r="A8" s="60" t="s">
        <v>98</v>
      </c>
      <c r="B8" s="64">
        <v>0</v>
      </c>
      <c r="C8" s="64">
        <v>0.34</v>
      </c>
    </row>
    <row r="10" spans="1:3" ht="20.25" customHeight="1">
      <c r="A10" s="106" t="s">
        <v>136</v>
      </c>
    </row>
    <row r="12" spans="1:3" ht="20.25" customHeight="1">
      <c r="A12" s="151" t="s">
        <v>51</v>
      </c>
      <c r="B12" s="152"/>
      <c r="C12" s="152"/>
    </row>
    <row r="13" spans="1:3" ht="20.25" customHeight="1">
      <c r="A13" s="153" t="s">
        <v>59</v>
      </c>
      <c r="B13" s="154"/>
      <c r="C13" s="154"/>
    </row>
    <row r="14" spans="1:3" ht="20.25" customHeight="1">
      <c r="A14" s="153" t="s">
        <v>137</v>
      </c>
      <c r="B14" s="154"/>
      <c r="C14" s="154"/>
    </row>
    <row r="15" spans="1:3" ht="20.25" customHeight="1">
      <c r="A15" s="153" t="s">
        <v>161</v>
      </c>
      <c r="B15" s="154"/>
      <c r="C15" s="154"/>
    </row>
    <row r="16" spans="1:3" ht="20.25" customHeight="1">
      <c r="A16" s="153" t="s">
        <v>64</v>
      </c>
      <c r="B16" s="154"/>
      <c r="C16" s="154"/>
    </row>
    <row r="17" spans="1:3" ht="20.25" customHeight="1">
      <c r="A17" s="153" t="s">
        <v>132</v>
      </c>
      <c r="B17" s="154"/>
      <c r="C17" s="154"/>
    </row>
    <row r="18" spans="1:3" ht="20.25" customHeight="1">
      <c r="A18" s="153" t="s">
        <v>133</v>
      </c>
      <c r="B18" s="154"/>
      <c r="C18" s="154"/>
    </row>
    <row r="19" spans="1:3" ht="20.25" customHeight="1">
      <c r="A19" s="153" t="s">
        <v>75</v>
      </c>
      <c r="B19" s="154"/>
      <c r="C19" s="154"/>
    </row>
    <row r="21" spans="1:3" ht="20.25" customHeight="1">
      <c r="A21" s="104"/>
    </row>
  </sheetData>
  <mergeCells count="8">
    <mergeCell ref="A12:C12"/>
    <mergeCell ref="A18:C18"/>
    <mergeCell ref="A19:C19"/>
    <mergeCell ref="A13:C13"/>
    <mergeCell ref="A14:C14"/>
    <mergeCell ref="A15:C15"/>
    <mergeCell ref="A16:C16"/>
    <mergeCell ref="A17:C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="130" zoomScaleNormal="130" workbookViewId="0"/>
  </sheetViews>
  <sheetFormatPr defaultColWidth="8.85546875" defaultRowHeight="16.5" customHeight="1"/>
  <cols>
    <col min="1" max="1" width="34.5703125" style="68" customWidth="1"/>
    <col min="2" max="2" width="18.28515625" style="68" customWidth="1"/>
    <col min="3" max="3" width="15.42578125" style="68" customWidth="1"/>
    <col min="4" max="4" width="14.5703125" style="68" customWidth="1"/>
    <col min="5" max="5" width="17.85546875" style="68" customWidth="1"/>
    <col min="6" max="6" width="14" style="68" customWidth="1"/>
    <col min="7" max="7" width="8.85546875" style="68"/>
    <col min="8" max="8" width="38.42578125" style="68" customWidth="1"/>
    <col min="9" max="9" width="16.5703125" style="70" customWidth="1"/>
    <col min="10" max="10" width="19.7109375" style="68" customWidth="1"/>
    <col min="11" max="11" width="13.28515625" style="68" customWidth="1"/>
    <col min="12" max="13" width="13" style="68" customWidth="1"/>
    <col min="14" max="14" width="2.5703125" style="84" customWidth="1"/>
    <col min="15" max="16384" width="8.85546875" style="68"/>
  </cols>
  <sheetData>
    <row r="1" spans="1:14" ht="16.5" customHeight="1">
      <c r="A1" s="67" t="s">
        <v>62</v>
      </c>
      <c r="H1" s="69" t="s">
        <v>99</v>
      </c>
    </row>
    <row r="2" spans="1:14" ht="16.5" customHeight="1">
      <c r="A2" s="67"/>
      <c r="B2" s="128"/>
      <c r="C2" s="128"/>
      <c r="D2" s="128"/>
      <c r="E2" s="128"/>
      <c r="F2" s="128"/>
    </row>
    <row r="3" spans="1:14" ht="31.5" customHeight="1">
      <c r="A3" s="156" t="s">
        <v>114</v>
      </c>
      <c r="B3" s="157"/>
      <c r="C3" s="158"/>
      <c r="D3" s="159" t="s">
        <v>115</v>
      </c>
      <c r="E3" s="160"/>
      <c r="F3" s="161"/>
      <c r="H3" s="71" t="s">
        <v>8</v>
      </c>
      <c r="I3" s="72" t="s">
        <v>13</v>
      </c>
      <c r="J3" s="73" t="s">
        <v>14</v>
      </c>
      <c r="K3" s="73" t="s">
        <v>10</v>
      </c>
      <c r="L3" s="73" t="s">
        <v>15</v>
      </c>
      <c r="M3" s="73" t="s">
        <v>16</v>
      </c>
    </row>
    <row r="4" spans="1:14" ht="16.5" customHeight="1">
      <c r="A4" s="71" t="s">
        <v>8</v>
      </c>
      <c r="B4" s="99" t="s">
        <v>73</v>
      </c>
      <c r="C4" s="100" t="s">
        <v>67</v>
      </c>
      <c r="D4" s="137" t="s">
        <v>68</v>
      </c>
      <c r="E4" s="137" t="s">
        <v>66</v>
      </c>
      <c r="F4" s="137" t="s">
        <v>65</v>
      </c>
      <c r="H4" s="120" t="s">
        <v>92</v>
      </c>
      <c r="I4" s="86"/>
      <c r="J4" s="85"/>
      <c r="K4" s="85"/>
      <c r="L4" s="85"/>
      <c r="M4" s="85"/>
    </row>
    <row r="5" spans="1:14" ht="16.5" customHeight="1">
      <c r="A5" s="91" t="s">
        <v>63</v>
      </c>
      <c r="B5" s="92">
        <f>Costs!B8</f>
        <v>153.52000000000001</v>
      </c>
      <c r="C5" s="93">
        <v>0.08</v>
      </c>
      <c r="D5" s="130" t="s">
        <v>72</v>
      </c>
      <c r="E5" s="130" t="s">
        <v>72</v>
      </c>
      <c r="F5" s="130" t="s">
        <v>72</v>
      </c>
      <c r="H5" s="67" t="s">
        <v>141</v>
      </c>
    </row>
    <row r="6" spans="1:14" ht="16.5" customHeight="1">
      <c r="A6" s="96" t="s">
        <v>70</v>
      </c>
      <c r="B6" s="97">
        <f>Costs!C8</f>
        <v>1408.5803143329326</v>
      </c>
      <c r="C6" s="98">
        <v>0.39</v>
      </c>
      <c r="D6" s="131">
        <f>B5-B6</f>
        <v>-1255.0603143329326</v>
      </c>
      <c r="E6" s="90">
        <f>C5-C6</f>
        <v>-0.31</v>
      </c>
      <c r="F6" s="131">
        <f>D6/E6</f>
        <v>4048.5816591384923</v>
      </c>
      <c r="H6" s="74" t="s">
        <v>9</v>
      </c>
      <c r="I6" s="75">
        <f>Costs!B8</f>
        <v>153.52000000000001</v>
      </c>
      <c r="J6" s="126">
        <f>Outcomes!B3</f>
        <v>7.6999999999999999E-2</v>
      </c>
    </row>
    <row r="7" spans="1:14" ht="16.5" customHeight="1">
      <c r="A7" s="94" t="s">
        <v>71</v>
      </c>
      <c r="B7" s="95">
        <v>1201.8</v>
      </c>
      <c r="C7" s="112">
        <v>0.4</v>
      </c>
      <c r="D7" s="132">
        <f>B6-B7</f>
        <v>206.78031433293268</v>
      </c>
      <c r="E7" s="133">
        <f>C6-C7</f>
        <v>-1.0000000000000009E-2</v>
      </c>
      <c r="F7" s="132">
        <f>D7/E7</f>
        <v>-20678.03143329325</v>
      </c>
      <c r="H7" s="82" t="s">
        <v>3</v>
      </c>
      <c r="I7" s="83">
        <f>Costs!C8</f>
        <v>1408.5803143329326</v>
      </c>
      <c r="J7" s="127">
        <f>Outcomes!C3</f>
        <v>0.39019999999999999</v>
      </c>
      <c r="K7" s="77">
        <f>I6-I7</f>
        <v>-1255.0603143329326</v>
      </c>
      <c r="L7" s="76">
        <f>J6-J7</f>
        <v>-0.31319999999999998</v>
      </c>
      <c r="M7" s="77">
        <f>K7/L7</f>
        <v>4007.2168401434633</v>
      </c>
    </row>
    <row r="8" spans="1:14" ht="16.5" customHeight="1">
      <c r="H8" s="78" t="s">
        <v>17</v>
      </c>
      <c r="I8" s="79"/>
      <c r="J8" s="80"/>
      <c r="K8" s="79"/>
      <c r="L8" s="80"/>
      <c r="M8" s="79"/>
    </row>
    <row r="9" spans="1:14" ht="16.5" customHeight="1">
      <c r="A9" s="67" t="s">
        <v>69</v>
      </c>
      <c r="H9" s="74" t="s">
        <v>11</v>
      </c>
      <c r="I9" s="75">
        <f t="shared" ref="I9:I10" si="0">I6</f>
        <v>153.52000000000001</v>
      </c>
      <c r="J9" s="126">
        <f>Outcomes!B4</f>
        <v>0.03</v>
      </c>
    </row>
    <row r="10" spans="1:14" ht="16.5" customHeight="1">
      <c r="H10" s="82" t="s">
        <v>12</v>
      </c>
      <c r="I10" s="83">
        <f t="shared" si="0"/>
        <v>1408.5803143329326</v>
      </c>
      <c r="J10" s="127">
        <f>Outcomes!C4</f>
        <v>0.24</v>
      </c>
      <c r="K10" s="77">
        <f>I9-I10</f>
        <v>-1255.0603143329326</v>
      </c>
      <c r="L10" s="76">
        <f>J9-J10</f>
        <v>-0.21</v>
      </c>
      <c r="M10" s="77">
        <f>K10/L10</f>
        <v>5976.4776872996799</v>
      </c>
    </row>
    <row r="11" spans="1:14" ht="16.5" customHeight="1">
      <c r="A11" s="151" t="s">
        <v>51</v>
      </c>
      <c r="B11" s="155"/>
      <c r="C11" s="155"/>
      <c r="D11" s="155"/>
      <c r="E11" s="155"/>
      <c r="F11" s="155"/>
      <c r="H11" s="121" t="s">
        <v>93</v>
      </c>
      <c r="I11" s="88"/>
      <c r="J11" s="87"/>
      <c r="K11" s="88"/>
      <c r="L11" s="87"/>
      <c r="M11" s="88"/>
    </row>
    <row r="12" spans="1:14" ht="16.5" customHeight="1">
      <c r="A12" s="90" t="s">
        <v>162</v>
      </c>
      <c r="B12" s="90"/>
      <c r="C12" s="90"/>
      <c r="D12" s="90"/>
      <c r="E12" s="90"/>
      <c r="F12" s="90"/>
      <c r="H12" s="67" t="s">
        <v>82</v>
      </c>
    </row>
    <row r="13" spans="1:14" ht="16.5" customHeight="1">
      <c r="A13" s="90" t="s">
        <v>102</v>
      </c>
      <c r="B13" s="90"/>
      <c r="C13" s="90"/>
      <c r="D13" s="90"/>
      <c r="E13" s="90"/>
      <c r="F13" s="90"/>
      <c r="H13" s="74" t="s">
        <v>9</v>
      </c>
      <c r="I13" s="75">
        <f t="shared" ref="I13:I14" si="1">I6</f>
        <v>153.52000000000001</v>
      </c>
      <c r="J13" s="126">
        <f>Outcomes!B5</f>
        <v>0</v>
      </c>
    </row>
    <row r="14" spans="1:14" ht="16.5" customHeight="1">
      <c r="A14" s="90" t="s">
        <v>138</v>
      </c>
      <c r="B14" s="90"/>
      <c r="C14" s="90"/>
      <c r="D14" s="90"/>
      <c r="E14" s="90"/>
      <c r="F14" s="90"/>
      <c r="H14" s="82" t="s">
        <v>3</v>
      </c>
      <c r="I14" s="83">
        <f t="shared" si="1"/>
        <v>1408.5803143329326</v>
      </c>
      <c r="J14" s="127">
        <f>Outcomes!C5</f>
        <v>0.2</v>
      </c>
      <c r="K14" s="77">
        <f>I13-I14</f>
        <v>-1255.0603143329326</v>
      </c>
      <c r="L14" s="76">
        <f>J13-J14</f>
        <v>-0.2</v>
      </c>
      <c r="M14" s="77">
        <f>K14/L14</f>
        <v>6275.3015716646632</v>
      </c>
    </row>
    <row r="15" spans="1:14" ht="16.5" customHeight="1">
      <c r="A15" s="90" t="s">
        <v>79</v>
      </c>
      <c r="B15" s="90"/>
      <c r="C15" s="90"/>
      <c r="D15" s="90"/>
      <c r="E15" s="90"/>
      <c r="F15" s="90"/>
      <c r="H15" s="81" t="s">
        <v>7</v>
      </c>
    </row>
    <row r="16" spans="1:14" s="89" customFormat="1" ht="16.5" customHeight="1">
      <c r="A16" s="90" t="s">
        <v>100</v>
      </c>
      <c r="B16" s="90"/>
      <c r="C16" s="90"/>
      <c r="D16" s="90"/>
      <c r="E16" s="90"/>
      <c r="F16" s="90"/>
      <c r="H16" s="81"/>
      <c r="I16" s="70"/>
      <c r="N16" s="84"/>
    </row>
    <row r="17" spans="1:13" ht="16.5" customHeight="1">
      <c r="A17" s="90" t="s">
        <v>139</v>
      </c>
      <c r="B17" s="90"/>
      <c r="C17" s="90"/>
      <c r="D17" s="90"/>
      <c r="E17" s="90"/>
      <c r="F17" s="90"/>
      <c r="H17" s="74" t="s">
        <v>9</v>
      </c>
      <c r="I17" s="75">
        <f t="shared" ref="I17:I18" si="2">I6</f>
        <v>153.52000000000001</v>
      </c>
      <c r="J17" s="126">
        <f>Outcomes!B6</f>
        <v>0</v>
      </c>
    </row>
    <row r="18" spans="1:13" ht="16.5" customHeight="1">
      <c r="A18" s="90" t="s">
        <v>163</v>
      </c>
      <c r="B18" s="90"/>
      <c r="C18" s="90"/>
      <c r="D18" s="90"/>
      <c r="E18" s="90"/>
      <c r="F18" s="90"/>
      <c r="H18" s="82" t="s">
        <v>3</v>
      </c>
      <c r="I18" s="83">
        <f t="shared" si="2"/>
        <v>1408.5803143329326</v>
      </c>
      <c r="J18" s="127">
        <f>Outcomes!C6</f>
        <v>0.2</v>
      </c>
      <c r="K18" s="77">
        <f>I17-I18</f>
        <v>-1255.0603143329326</v>
      </c>
      <c r="L18" s="76">
        <f>J17-J18</f>
        <v>-0.2</v>
      </c>
      <c r="M18" s="77">
        <f>K18/L18</f>
        <v>6275.3015716646632</v>
      </c>
    </row>
    <row r="19" spans="1:13" ht="16.5" customHeight="1">
      <c r="A19" s="84"/>
      <c r="B19" s="84"/>
      <c r="C19" s="84"/>
      <c r="D19" s="84"/>
      <c r="E19" s="84"/>
      <c r="F19" s="84"/>
      <c r="H19" s="67" t="s">
        <v>140</v>
      </c>
    </row>
    <row r="20" spans="1:13" ht="16.5" customHeight="1">
      <c r="H20" s="74" t="s">
        <v>9</v>
      </c>
      <c r="I20" s="75">
        <f t="shared" ref="I20:I21" si="3">I6</f>
        <v>153.52000000000001</v>
      </c>
      <c r="J20" s="126">
        <f>Outcomes!B7</f>
        <v>0</v>
      </c>
    </row>
    <row r="21" spans="1:13" ht="16.5" customHeight="1">
      <c r="H21" s="82" t="s">
        <v>3</v>
      </c>
      <c r="I21" s="83">
        <f t="shared" si="3"/>
        <v>1408.5803143329326</v>
      </c>
      <c r="J21" s="127">
        <f>Outcomes!C7</f>
        <v>0.17</v>
      </c>
      <c r="K21" s="77">
        <f>I20-I21</f>
        <v>-1255.0603143329326</v>
      </c>
      <c r="L21" s="76">
        <f>J20-J21</f>
        <v>-0.17</v>
      </c>
      <c r="M21" s="77">
        <f>K21/L21</f>
        <v>7382.7077313701911</v>
      </c>
    </row>
    <row r="22" spans="1:13" ht="16.5" customHeight="1">
      <c r="H22" s="121" t="s">
        <v>94</v>
      </c>
      <c r="I22" s="88"/>
      <c r="J22" s="87"/>
      <c r="K22" s="88"/>
      <c r="L22" s="87"/>
      <c r="M22" s="88"/>
    </row>
    <row r="23" spans="1:13" ht="16.5" customHeight="1">
      <c r="H23" s="67" t="s">
        <v>34</v>
      </c>
    </row>
    <row r="24" spans="1:13" ht="16.5" customHeight="1">
      <c r="H24" s="74" t="s">
        <v>9</v>
      </c>
      <c r="I24" s="75">
        <f t="shared" ref="I24:I25" si="4">I6</f>
        <v>153.52000000000001</v>
      </c>
      <c r="J24" s="126">
        <f>Outcomes!B8</f>
        <v>0</v>
      </c>
    </row>
    <row r="25" spans="1:13" ht="16.5" customHeight="1">
      <c r="H25" s="82" t="s">
        <v>3</v>
      </c>
      <c r="I25" s="83">
        <f t="shared" si="4"/>
        <v>1408.5803143329326</v>
      </c>
      <c r="J25" s="127">
        <f>Outcomes!C8</f>
        <v>0.34</v>
      </c>
      <c r="K25" s="77">
        <f>I24-I25</f>
        <v>-1255.0603143329326</v>
      </c>
      <c r="L25" s="76">
        <f>J24-J25</f>
        <v>-0.34</v>
      </c>
      <c r="M25" s="77">
        <f>K25/L25</f>
        <v>3691.3538656850956</v>
      </c>
    </row>
    <row r="27" spans="1:13" ht="16.5" customHeight="1">
      <c r="H27" s="68" t="s">
        <v>80</v>
      </c>
    </row>
    <row r="28" spans="1:13" ht="16.5" customHeight="1">
      <c r="H28" s="68" t="s">
        <v>83</v>
      </c>
    </row>
  </sheetData>
  <mergeCells count="3">
    <mergeCell ref="A11:F11"/>
    <mergeCell ref="A3:C3"/>
    <mergeCell ref="D3:F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"/>
  <sheetViews>
    <sheetView workbookViewId="0"/>
  </sheetViews>
  <sheetFormatPr defaultColWidth="9.140625" defaultRowHeight="15"/>
  <cols>
    <col min="1" max="16384" width="9.140625" style="9"/>
  </cols>
  <sheetData/>
  <pageMargins left="0.25" right="0.25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L60"/>
  <sheetViews>
    <sheetView zoomScale="90" zoomScaleNormal="90" workbookViewId="0"/>
  </sheetViews>
  <sheetFormatPr defaultColWidth="8.85546875" defaultRowHeight="15"/>
  <cols>
    <col min="1" max="1" width="42.7109375" style="1" customWidth="1"/>
    <col min="2" max="2" width="15.140625" style="1" customWidth="1"/>
    <col min="3" max="3" width="7.5703125" style="2" customWidth="1"/>
    <col min="4" max="4" width="17.28515625" style="3" customWidth="1"/>
    <col min="5" max="5" width="14.28515625" style="3" customWidth="1"/>
    <col min="6" max="6" width="17.42578125" style="3" customWidth="1"/>
    <col min="7" max="7" width="16.140625" style="3" customWidth="1"/>
    <col min="8" max="8" width="2.140625" style="2" customWidth="1"/>
    <col min="9" max="9" width="10.7109375" style="2" customWidth="1"/>
    <col min="10" max="11" width="8.85546875" style="2"/>
    <col min="12" max="12" width="11" style="2" customWidth="1"/>
    <col min="13" max="16384" width="8.85546875" style="2"/>
  </cols>
  <sheetData>
    <row r="1" spans="1:12" ht="15.75">
      <c r="A1" s="129" t="s">
        <v>81</v>
      </c>
      <c r="B1" s="2"/>
    </row>
    <row r="3" spans="1:12">
      <c r="A3" s="162" t="s">
        <v>25</v>
      </c>
      <c r="B3" s="168" t="s">
        <v>32</v>
      </c>
      <c r="C3" s="170" t="s">
        <v>20</v>
      </c>
      <c r="D3" s="164" t="s">
        <v>26</v>
      </c>
      <c r="E3" s="165"/>
      <c r="F3" s="165"/>
      <c r="G3" s="166"/>
      <c r="I3" s="164" t="s">
        <v>31</v>
      </c>
      <c r="J3" s="165"/>
      <c r="K3" s="165"/>
      <c r="L3" s="166"/>
    </row>
    <row r="4" spans="1:12" ht="31.5">
      <c r="A4" s="163"/>
      <c r="B4" s="169"/>
      <c r="C4" s="171"/>
      <c r="D4" s="5" t="s">
        <v>18</v>
      </c>
      <c r="E4" s="5" t="s">
        <v>19</v>
      </c>
      <c r="F4" s="5" t="s">
        <v>23</v>
      </c>
      <c r="G4" s="5" t="s">
        <v>24</v>
      </c>
      <c r="I4" s="7" t="s">
        <v>30</v>
      </c>
      <c r="J4" s="5" t="s">
        <v>27</v>
      </c>
      <c r="K4" s="5" t="s">
        <v>28</v>
      </c>
      <c r="L4" s="5" t="s">
        <v>29</v>
      </c>
    </row>
    <row r="5" spans="1:12" ht="30">
      <c r="A5" s="4" t="s">
        <v>21</v>
      </c>
      <c r="B5" s="6">
        <v>4742.5</v>
      </c>
      <c r="C5" s="4">
        <v>10000</v>
      </c>
      <c r="D5" s="6">
        <v>7346.11</v>
      </c>
      <c r="E5" s="6">
        <v>3489.76</v>
      </c>
      <c r="F5" s="6">
        <v>7277.7</v>
      </c>
      <c r="G5" s="6">
        <v>7414.52</v>
      </c>
      <c r="I5" s="8">
        <v>0</v>
      </c>
      <c r="J5" s="8">
        <v>100</v>
      </c>
      <c r="K5" s="8">
        <v>0</v>
      </c>
      <c r="L5" s="8">
        <v>0</v>
      </c>
    </row>
    <row r="6" spans="1:12" ht="22.15" customHeight="1">
      <c r="A6" s="4" t="s">
        <v>7</v>
      </c>
      <c r="B6" s="6">
        <v>4742.5</v>
      </c>
      <c r="C6" s="4">
        <v>10000</v>
      </c>
      <c r="D6" s="6">
        <v>7346.11</v>
      </c>
      <c r="E6" s="6">
        <v>3489.76</v>
      </c>
      <c r="F6" s="6">
        <v>7277.7</v>
      </c>
      <c r="G6" s="6">
        <v>7414.52</v>
      </c>
      <c r="I6" s="8">
        <v>0</v>
      </c>
      <c r="J6" s="8">
        <v>100</v>
      </c>
      <c r="K6" s="8">
        <v>0</v>
      </c>
      <c r="L6" s="8">
        <v>0</v>
      </c>
    </row>
    <row r="7" spans="1:12" ht="19.149999999999999" customHeight="1">
      <c r="A7" s="4" t="s">
        <v>140</v>
      </c>
      <c r="B7" s="6">
        <v>5579.4</v>
      </c>
      <c r="C7" s="4">
        <v>9997</v>
      </c>
      <c r="D7" s="6">
        <v>8641.7900000000009</v>
      </c>
      <c r="E7" s="6">
        <v>4570.83</v>
      </c>
      <c r="F7" s="6">
        <v>8552.18</v>
      </c>
      <c r="G7" s="6">
        <v>8731.4</v>
      </c>
      <c r="I7" s="8">
        <v>0.03</v>
      </c>
      <c r="J7" s="8">
        <v>99.97</v>
      </c>
      <c r="K7" s="8">
        <v>0</v>
      </c>
      <c r="L7" s="8">
        <v>0</v>
      </c>
    </row>
    <row r="8" spans="1:12" ht="19.149999999999999" customHeight="1">
      <c r="A8" s="4" t="s">
        <v>142</v>
      </c>
      <c r="B8" s="6">
        <v>3059.68</v>
      </c>
      <c r="C8" s="4">
        <v>10000</v>
      </c>
      <c r="D8" s="6">
        <v>4433.01</v>
      </c>
      <c r="E8" s="6">
        <v>2701.78</v>
      </c>
      <c r="F8" s="6">
        <v>4380.05</v>
      </c>
      <c r="G8" s="6">
        <v>4485.97</v>
      </c>
      <c r="I8" s="8">
        <v>0</v>
      </c>
      <c r="J8" s="8">
        <v>99.98</v>
      </c>
      <c r="K8" s="8">
        <v>0.02</v>
      </c>
      <c r="L8" s="8">
        <v>0</v>
      </c>
    </row>
    <row r="9" spans="1:12" ht="18" customHeight="1">
      <c r="A9" s="4" t="s">
        <v>17</v>
      </c>
      <c r="B9" s="6">
        <v>4516.67</v>
      </c>
      <c r="C9" s="4">
        <v>10000</v>
      </c>
      <c r="D9" s="6">
        <v>6550.69</v>
      </c>
      <c r="E9" s="6">
        <v>7205.54</v>
      </c>
      <c r="F9" s="6">
        <v>6409.45</v>
      </c>
      <c r="G9" s="6">
        <v>6691.93</v>
      </c>
      <c r="I9" s="8">
        <v>0</v>
      </c>
      <c r="J9" s="8">
        <v>99.94</v>
      </c>
      <c r="K9" s="8">
        <v>0.06</v>
      </c>
      <c r="L9" s="8">
        <v>0</v>
      </c>
    </row>
    <row r="10" spans="1:12" ht="37.15" customHeight="1">
      <c r="A10" s="4" t="s">
        <v>22</v>
      </c>
      <c r="B10" s="6">
        <v>2789.77</v>
      </c>
      <c r="C10" s="4">
        <v>9999</v>
      </c>
      <c r="D10" s="6">
        <v>2573.61</v>
      </c>
      <c r="E10" s="6">
        <v>39456.39</v>
      </c>
      <c r="F10" s="6">
        <v>1800.15</v>
      </c>
      <c r="G10" s="6">
        <v>3347.07</v>
      </c>
      <c r="I10" s="8">
        <v>0.01</v>
      </c>
      <c r="J10" s="8">
        <v>97.13</v>
      </c>
      <c r="K10" s="8">
        <v>2.86</v>
      </c>
      <c r="L10" s="8">
        <v>0</v>
      </c>
    </row>
    <row r="12" spans="1:12" ht="40.15" customHeight="1">
      <c r="A12" s="167" t="s">
        <v>33</v>
      </c>
      <c r="B12" s="167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74.45" customHeight="1">
      <c r="A13" s="167" t="s">
        <v>143</v>
      </c>
      <c r="B13" s="167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24" ht="15.6" customHeight="1"/>
    <row r="36" ht="15.6" customHeight="1"/>
    <row r="48" ht="31.15" customHeight="1"/>
    <row r="60" ht="31.15" customHeight="1"/>
  </sheetData>
  <mergeCells count="7">
    <mergeCell ref="A3:A4"/>
    <mergeCell ref="I3:L3"/>
    <mergeCell ref="A12:L12"/>
    <mergeCell ref="A13:L13"/>
    <mergeCell ref="B3:B4"/>
    <mergeCell ref="C3:C4"/>
    <mergeCell ref="D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Cover</vt:lpstr>
      <vt:lpstr>Statement</vt:lpstr>
      <vt:lpstr>Instructions</vt:lpstr>
      <vt:lpstr>Cost components</vt:lpstr>
      <vt:lpstr>Costs</vt:lpstr>
      <vt:lpstr>Outcomes</vt:lpstr>
      <vt:lpstr>CEA and SA</vt:lpstr>
      <vt:lpstr>Bootsrap-SAS</vt:lpstr>
      <vt:lpstr>Bootstrap</vt:lpstr>
      <vt:lpstr>'Cost components'!Print_Area</vt:lpstr>
      <vt:lpstr>Costs!Print_Area</vt:lpstr>
      <vt:lpstr>Cover!Print_Area</vt:lpstr>
      <vt:lpstr>Statement!Print_Area</vt:lpstr>
    </vt:vector>
  </TitlesOfParts>
  <Company>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Wu</dc:creator>
  <cp:lastModifiedBy>Zach Gassoumis</cp:lastModifiedBy>
  <cp:lastPrinted>2015-07-02T18:35:15Z</cp:lastPrinted>
  <dcterms:created xsi:type="dcterms:W3CDTF">2012-07-11T22:31:05Z</dcterms:created>
  <dcterms:modified xsi:type="dcterms:W3CDTF">2015-08-26T17:49:23Z</dcterms:modified>
</cp:coreProperties>
</file>